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795" windowWidth="28215" windowHeight="11670"/>
  </bookViews>
  <sheets>
    <sheet name="Uniform Budget Summary" sheetId="1" r:id="rId1"/>
  </sheets>
  <definedNames>
    <definedName name="AllowFundHlook">#REF!</definedName>
    <definedName name="AllowProg">#REF!</definedName>
    <definedName name="CertBen">#REF!</definedName>
    <definedName name="CertFund">#REF!</definedName>
    <definedName name="CertGrant">#REF!</definedName>
    <definedName name="CertObj">#REF!</definedName>
    <definedName name="CertProg">#REF!</definedName>
    <definedName name="CertSalary">#REF!</definedName>
    <definedName name="ERRORRPT">#REF!</definedName>
    <definedName name="MINRESERVE">#REF!</definedName>
    <definedName name="PAGE01">#REF!</definedName>
    <definedName name="PAGE02">#REF!</definedName>
    <definedName name="PAGE03">#REF!</definedName>
    <definedName name="PAGE04">#REF!</definedName>
    <definedName name="PAGE05">#REF!</definedName>
    <definedName name="PAGE06">#REF!</definedName>
    <definedName name="PAGE07">#REF!</definedName>
    <definedName name="PAGE08">#REF!</definedName>
    <definedName name="PAGE09">#REF!</definedName>
    <definedName name="PAGE10">#REF!</definedName>
    <definedName name="PAGE11">#REF!</definedName>
    <definedName name="PAGE12">#REF!</definedName>
    <definedName name="PAGE13">#REF!</definedName>
    <definedName name="PAGE14">#REF!</definedName>
    <definedName name="PAGE15">#REF!</definedName>
    <definedName name="PAGE16">#REF!</definedName>
    <definedName name="page17">#REF!</definedName>
    <definedName name="PAGE18">#REF!</definedName>
    <definedName name="PAGE19">#REF!</definedName>
    <definedName name="PAGE20">#REF!</definedName>
    <definedName name="PAGE21">#REF!</definedName>
    <definedName name="PAGE22">#REF!</definedName>
    <definedName name="PAGE23">#REF!</definedName>
    <definedName name="printjob1">#REF!</definedName>
    <definedName name="printjob2">#REF!</definedName>
    <definedName name="printjob3">#REF!</definedName>
    <definedName name="printsumm">#REF!</definedName>
    <definedName name="printtabor">#REF!</definedName>
    <definedName name="SPENDLIM">#REF!</definedName>
    <definedName name="SUMM01">#REF!</definedName>
    <definedName name="SUMM02">#REF!</definedName>
    <definedName name="SUMM03">#REF!</definedName>
    <definedName name="SUMM04">#REF!</definedName>
    <definedName name="SUMM05">#REF!</definedName>
    <definedName name="TAXLIM">#REF!</definedName>
  </definedNames>
  <calcPr calcId="124519"/>
</workbook>
</file>

<file path=xl/calcChain.xml><?xml version="1.0" encoding="utf-8"?>
<calcChain xmlns="http://schemas.openxmlformats.org/spreadsheetml/2006/main">
  <c r="I195" i="1"/>
  <c r="I199" s="1"/>
  <c r="H195"/>
  <c r="H199" s="1"/>
  <c r="G195"/>
  <c r="G199" s="1"/>
  <c r="F195"/>
  <c r="F199" s="1"/>
  <c r="E195"/>
  <c r="E199" s="1"/>
  <c r="D195"/>
  <c r="D199" s="1"/>
  <c r="C195"/>
  <c r="C199" s="1"/>
  <c r="J194"/>
  <c r="J193"/>
  <c r="J192"/>
  <c r="J191"/>
  <c r="J190"/>
  <c r="J189"/>
  <c r="J188"/>
  <c r="J187"/>
  <c r="J186"/>
  <c r="J185"/>
  <c r="J184"/>
  <c r="J183"/>
  <c r="J182"/>
  <c r="J181"/>
  <c r="J180"/>
  <c r="J179"/>
  <c r="I174"/>
  <c r="H174"/>
  <c r="G174"/>
  <c r="F174"/>
  <c r="E174"/>
  <c r="D174"/>
  <c r="C174"/>
  <c r="J173"/>
  <c r="J172"/>
  <c r="J171"/>
  <c r="J170"/>
  <c r="J169"/>
  <c r="J168"/>
  <c r="I163"/>
  <c r="H163"/>
  <c r="G163"/>
  <c r="F163"/>
  <c r="E163"/>
  <c r="D163"/>
  <c r="C163"/>
  <c r="J162"/>
  <c r="J161"/>
  <c r="J160"/>
  <c r="J159"/>
  <c r="J158"/>
  <c r="J157"/>
  <c r="I154"/>
  <c r="H154"/>
  <c r="G154"/>
  <c r="F154"/>
  <c r="E154"/>
  <c r="D154"/>
  <c r="C154"/>
  <c r="J153"/>
  <c r="J152"/>
  <c r="J151"/>
  <c r="J150"/>
  <c r="J149"/>
  <c r="J148"/>
  <c r="I143"/>
  <c r="H143"/>
  <c r="G143"/>
  <c r="F143"/>
  <c r="E143"/>
  <c r="D143"/>
  <c r="C143"/>
  <c r="J142"/>
  <c r="J141"/>
  <c r="J140"/>
  <c r="J139"/>
  <c r="J138"/>
  <c r="J137"/>
  <c r="I134"/>
  <c r="H134"/>
  <c r="G134"/>
  <c r="F134"/>
  <c r="E134"/>
  <c r="D134"/>
  <c r="C134"/>
  <c r="J133"/>
  <c r="J132"/>
  <c r="J131"/>
  <c r="J130"/>
  <c r="J129"/>
  <c r="J128"/>
  <c r="I125"/>
  <c r="H125"/>
  <c r="G125"/>
  <c r="F125"/>
  <c r="E125"/>
  <c r="D125"/>
  <c r="C125"/>
  <c r="J124"/>
  <c r="J123"/>
  <c r="J122"/>
  <c r="J121"/>
  <c r="J120"/>
  <c r="J119"/>
  <c r="I117"/>
  <c r="H117"/>
  <c r="G117"/>
  <c r="F117"/>
  <c r="E117"/>
  <c r="D117"/>
  <c r="C117"/>
  <c r="J116"/>
  <c r="J115"/>
  <c r="J114"/>
  <c r="J113"/>
  <c r="J112"/>
  <c r="J111"/>
  <c r="I108"/>
  <c r="H108"/>
  <c r="G108"/>
  <c r="F108"/>
  <c r="E108"/>
  <c r="D108"/>
  <c r="C108"/>
  <c r="J107"/>
  <c r="J106"/>
  <c r="J105"/>
  <c r="J104"/>
  <c r="J103"/>
  <c r="J102"/>
  <c r="I99"/>
  <c r="H99"/>
  <c r="G99"/>
  <c r="F99"/>
  <c r="E99"/>
  <c r="D99"/>
  <c r="C99"/>
  <c r="J98"/>
  <c r="J97"/>
  <c r="J96"/>
  <c r="J95"/>
  <c r="J94"/>
  <c r="J93"/>
  <c r="I90"/>
  <c r="H90"/>
  <c r="G90"/>
  <c r="F90"/>
  <c r="E90"/>
  <c r="D90"/>
  <c r="C90"/>
  <c r="J89"/>
  <c r="J88"/>
  <c r="J87"/>
  <c r="J86"/>
  <c r="J85"/>
  <c r="J84"/>
  <c r="I81"/>
  <c r="H81"/>
  <c r="G81"/>
  <c r="F81"/>
  <c r="E81"/>
  <c r="D81"/>
  <c r="C81"/>
  <c r="J80"/>
  <c r="J79"/>
  <c r="J78"/>
  <c r="J77"/>
  <c r="J76"/>
  <c r="J75"/>
  <c r="I73"/>
  <c r="H73"/>
  <c r="G73"/>
  <c r="F73"/>
  <c r="E73"/>
  <c r="D73"/>
  <c r="C73"/>
  <c r="J72"/>
  <c r="J71"/>
  <c r="J70"/>
  <c r="J69"/>
  <c r="J68"/>
  <c r="J67"/>
  <c r="I64"/>
  <c r="H64"/>
  <c r="G64"/>
  <c r="F64"/>
  <c r="E64"/>
  <c r="D64"/>
  <c r="C64"/>
  <c r="J63"/>
  <c r="J62"/>
  <c r="J61"/>
  <c r="J60"/>
  <c r="J59"/>
  <c r="J58"/>
  <c r="I55"/>
  <c r="H55"/>
  <c r="G55"/>
  <c r="F55"/>
  <c r="E55"/>
  <c r="D55"/>
  <c r="C55"/>
  <c r="J54"/>
  <c r="J53"/>
  <c r="J52"/>
  <c r="J51"/>
  <c r="J50"/>
  <c r="J49"/>
  <c r="I46"/>
  <c r="H46"/>
  <c r="G46"/>
  <c r="F46"/>
  <c r="E46"/>
  <c r="D46"/>
  <c r="C46"/>
  <c r="J45"/>
  <c r="J44"/>
  <c r="J43"/>
  <c r="J42"/>
  <c r="J41"/>
  <c r="J40"/>
  <c r="I37"/>
  <c r="H37"/>
  <c r="G37"/>
  <c r="F37"/>
  <c r="E37"/>
  <c r="D37"/>
  <c r="C37"/>
  <c r="J36"/>
  <c r="J35"/>
  <c r="J34"/>
  <c r="J33"/>
  <c r="J32"/>
  <c r="J31"/>
  <c r="I28"/>
  <c r="H28"/>
  <c r="G28"/>
  <c r="F28"/>
  <c r="E28"/>
  <c r="D28"/>
  <c r="C28"/>
  <c r="J27"/>
  <c r="J26"/>
  <c r="J25"/>
  <c r="J24"/>
  <c r="J23"/>
  <c r="J22"/>
  <c r="J16"/>
  <c r="J15"/>
  <c r="J14"/>
  <c r="I10"/>
  <c r="I12" s="1"/>
  <c r="I18" s="1"/>
  <c r="H10"/>
  <c r="H12" s="1"/>
  <c r="H18" s="1"/>
  <c r="G10"/>
  <c r="G12" s="1"/>
  <c r="G18" s="1"/>
  <c r="F10"/>
  <c r="F12" s="1"/>
  <c r="F18" s="1"/>
  <c r="E10"/>
  <c r="E12" s="1"/>
  <c r="E18" s="1"/>
  <c r="D10"/>
  <c r="D12" s="1"/>
  <c r="D18" s="1"/>
  <c r="C10"/>
  <c r="C12" s="1"/>
  <c r="C18" s="1"/>
  <c r="J9"/>
  <c r="J8"/>
  <c r="J7"/>
  <c r="J6"/>
  <c r="J3"/>
  <c r="J125" l="1"/>
  <c r="J37"/>
  <c r="J73"/>
  <c r="J10"/>
  <c r="J12" s="1"/>
  <c r="J18" s="1"/>
  <c r="J64"/>
  <c r="J117"/>
  <c r="J90"/>
  <c r="J99"/>
  <c r="F145"/>
  <c r="F165" s="1"/>
  <c r="F176" s="1"/>
  <c r="F197" s="1"/>
  <c r="E145"/>
  <c r="E165" s="1"/>
  <c r="E176" s="1"/>
  <c r="E197" s="1"/>
  <c r="J46"/>
  <c r="D145"/>
  <c r="D165" s="1"/>
  <c r="D176" s="1"/>
  <c r="D197" s="1"/>
  <c r="I145"/>
  <c r="I165" s="1"/>
  <c r="I176" s="1"/>
  <c r="I197" s="1"/>
  <c r="J134"/>
  <c r="J163"/>
  <c r="J195"/>
  <c r="J199" s="1"/>
  <c r="J81"/>
  <c r="J108"/>
  <c r="H145"/>
  <c r="H165" s="1"/>
  <c r="H176" s="1"/>
  <c r="H197" s="1"/>
  <c r="J28"/>
  <c r="J55"/>
  <c r="G145"/>
  <c r="G165" s="1"/>
  <c r="G176" s="1"/>
  <c r="G197" s="1"/>
  <c r="J143"/>
  <c r="J174"/>
  <c r="C145"/>
  <c r="C165" s="1"/>
  <c r="C176" s="1"/>
  <c r="C197" s="1"/>
  <c r="J154"/>
  <c r="J145" l="1"/>
  <c r="J165" s="1"/>
  <c r="J176" s="1"/>
  <c r="J197" s="1"/>
</calcChain>
</file>

<file path=xl/sharedStrings.xml><?xml version="1.0" encoding="utf-8"?>
<sst xmlns="http://schemas.openxmlformats.org/spreadsheetml/2006/main" count="345" uniqueCount="124">
  <si>
    <t>FY2026-2027 UNIFORM BUDGET SUMMARY</t>
  </si>
  <si>
    <t>Beginning Fund Balance
(Includes All Reserves)</t>
  </si>
  <si>
    <t>Revenues</t>
  </si>
  <si>
    <t>Local Sources</t>
  </si>
  <si>
    <t>Intermediate Sources</t>
  </si>
  <si>
    <t>State Sources</t>
  </si>
  <si>
    <t>Federal Sources</t>
  </si>
  <si>
    <t>Total Revenues</t>
  </si>
  <si>
    <t>Total Beginning Fund Balance and Reserves</t>
  </si>
  <si>
    <t xml:space="preserve">      </t>
  </si>
  <si>
    <t>Total Allocations To/From Other Funds</t>
  </si>
  <si>
    <t>Transfers To/From Other Funds</t>
  </si>
  <si>
    <t xml:space="preserve">Other Sources </t>
  </si>
  <si>
    <t>Available  Beginning Fund Balance &amp; Revenues (Plus Or Minus (If Revenue) Allocations And Transfers)</t>
  </si>
  <si>
    <t>Expenditures</t>
  </si>
  <si>
    <t>Instruction - Program 0010 to 2099</t>
  </si>
  <si>
    <t>Salaries</t>
  </si>
  <si>
    <t>Employee Benefits, including object 0280</t>
  </si>
  <si>
    <t>Purchased Services</t>
  </si>
  <si>
    <t>Supplies and Materials</t>
  </si>
  <si>
    <t>Property</t>
  </si>
  <si>
    <t>Other</t>
  </si>
  <si>
    <t>Total Instruction</t>
  </si>
  <si>
    <t>Supporting Services</t>
  </si>
  <si>
    <t>Students - Program 2100</t>
  </si>
  <si>
    <t>Total Students</t>
  </si>
  <si>
    <t>Instructional Staff - Program 2200</t>
  </si>
  <si>
    <t>Total Instructional Staff</t>
  </si>
  <si>
    <t>General Administration - Program 2300, including Program 2303 and 2304</t>
  </si>
  <si>
    <t>Total School Administration</t>
  </si>
  <si>
    <t>School Administration - Program 2400</t>
  </si>
  <si>
    <t>Business Services - Program 2500, including Program 2501</t>
  </si>
  <si>
    <t>Total Business Services</t>
  </si>
  <si>
    <t>Operations and Maintenance - Program 2600</t>
  </si>
  <si>
    <t>Total Operations and Maintenance</t>
  </si>
  <si>
    <t>Student Transportation - Program 2700</t>
  </si>
  <si>
    <t>Total Student Transportation</t>
  </si>
  <si>
    <t>Central Support - Program 2800, including Program 2801</t>
  </si>
  <si>
    <t>Total Central Support</t>
  </si>
  <si>
    <t>Other Support - Program 2900</t>
  </si>
  <si>
    <t>Total Other Support</t>
  </si>
  <si>
    <t>Food Service Operations - Program 3100</t>
  </si>
  <si>
    <t>Enterprise Operations - Program 3200</t>
  </si>
  <si>
    <t>Total Enterprise Operations</t>
  </si>
  <si>
    <t>Community Services - Program 3300</t>
  </si>
  <si>
    <t>Total Community Services</t>
  </si>
  <si>
    <t>Education for Adults - Program 3400</t>
  </si>
  <si>
    <t>Total Education for Adults Services</t>
  </si>
  <si>
    <t>Total Supporting Services</t>
  </si>
  <si>
    <t>Property - Program 4000</t>
  </si>
  <si>
    <t>Total Property</t>
  </si>
  <si>
    <t>Other Uses - Program 5000s - including Transfers Out and/or Allocations Out as an expenditure</t>
  </si>
  <si>
    <t>Total Other Uses</t>
  </si>
  <si>
    <t>Total Expenditures</t>
  </si>
  <si>
    <t>APPROPRIATED RESERVES</t>
  </si>
  <si>
    <t>Other Reserved Fund Balance (9900)</t>
  </si>
  <si>
    <t>Other Restricted Reserves (932X)</t>
  </si>
  <si>
    <t>Reserved Fund Balance (9100)</t>
  </si>
  <si>
    <t>District Emergency Reserve (9315)</t>
  </si>
  <si>
    <t>Reserve for TABOR 3% (9321)</t>
  </si>
  <si>
    <t>Reserve for TABOR - Multi-Year Obligations (9322)</t>
  </si>
  <si>
    <t>Total Reserves</t>
  </si>
  <si>
    <t>Total Expenditures and Reserves</t>
  </si>
  <si>
    <t>BUDGETED ENDING FUND BALANCE</t>
  </si>
  <si>
    <t xml:space="preserve">   Non-spendable fund balance  (9900)</t>
  </si>
  <si>
    <t xml:space="preserve">   Restricted fund balance (9900)</t>
  </si>
  <si>
    <t xml:space="preserve">   TABOR 3% emergency reserve (9321)</t>
  </si>
  <si>
    <t xml:space="preserve">   TABOR multi year obligations (9322)</t>
  </si>
  <si>
    <t xml:space="preserve">   District emergency reserve (letter of credit or real estate) (9323)</t>
  </si>
  <si>
    <t xml:space="preserve">   Colorado Preschool Program (CPP) (9324)</t>
  </si>
  <si>
    <t xml:space="preserve">   Risk-related / restricted capital reserve (9326)</t>
  </si>
  <si>
    <t xml:space="preserve">   BEST capital renewal reserve (9327)</t>
  </si>
  <si>
    <t xml:space="preserve">   Total program reserve (9328)</t>
  </si>
  <si>
    <t xml:space="preserve">   Committed fund balance (9900)</t>
  </si>
  <si>
    <t xml:space="preserve">   Committed fund balance (15% limit) (9200)</t>
  </si>
  <si>
    <t xml:space="preserve">   Assigned fund balance (9900)</t>
  </si>
  <si>
    <t xml:space="preserve">   Unassigned fund balance (9900)</t>
  </si>
  <si>
    <t xml:space="preserve">   Net investment in capital assets (9900)</t>
  </si>
  <si>
    <t xml:space="preserve">   Restricted net position (9900)</t>
  </si>
  <si>
    <t xml:space="preserve">   Unrestricted net position (9900)</t>
  </si>
  <si>
    <t>Total Ending Fund Balance</t>
  </si>
  <si>
    <t>Total Available Beginning Fund Balance &amp; Revenues Less Total Expenditures &amp; Reserves Less Ending Fund Balance (Shall Equal Zero (0))</t>
  </si>
  <si>
    <t>Use of a portion of beginning fund balance resolution required?</t>
  </si>
  <si>
    <t>Object
Source</t>
  </si>
  <si>
    <t>1000 - 1999</t>
  </si>
  <si>
    <t>2000 - 2999</t>
  </si>
  <si>
    <t>3000 - 3999</t>
  </si>
  <si>
    <t>4000 - 4999</t>
  </si>
  <si>
    <t>5600,5700, 5800</t>
  </si>
  <si>
    <t>5200 - 5300</t>
  </si>
  <si>
    <t>5100,5400, 5500,5900, 5990, 5991</t>
  </si>
  <si>
    <t>0100</t>
  </si>
  <si>
    <t>0200</t>
  </si>
  <si>
    <t>0300,0400, 0500</t>
  </si>
  <si>
    <t>0600</t>
  </si>
  <si>
    <t>0700</t>
  </si>
  <si>
    <t>0800, 0900</t>
  </si>
  <si>
    <t>0840</t>
  </si>
  <si>
    <t>6710</t>
  </si>
  <si>
    <t>6720</t>
  </si>
  <si>
    <t>6721</t>
  </si>
  <si>
    <t>6722</t>
  </si>
  <si>
    <t>6723</t>
  </si>
  <si>
    <t>6724</t>
  </si>
  <si>
    <t>6726</t>
  </si>
  <si>
    <t>6727</t>
  </si>
  <si>
    <t>6728</t>
  </si>
  <si>
    <t>6750</t>
  </si>
  <si>
    <t>6760</t>
  </si>
  <si>
    <t>6770</t>
  </si>
  <si>
    <t>6790</t>
  </si>
  <si>
    <t>6791</t>
  </si>
  <si>
    <t>6792</t>
  </si>
  <si>
    <t>10
General Fund</t>
  </si>
  <si>
    <t>N/A</t>
  </si>
  <si>
    <t>21
Food Service</t>
  </si>
  <si>
    <t xml:space="preserve">23
Pupil Activity </t>
  </si>
  <si>
    <t>24
Full-Day Kindergarten Mill Levy Override</t>
  </si>
  <si>
    <t>31
Bond Redemption</t>
  </si>
  <si>
    <t>41
Building Fund</t>
  </si>
  <si>
    <t>43
Capital Reserve Capital Projects</t>
  </si>
  <si>
    <t>TOTAL</t>
  </si>
  <si>
    <t>Dolores School District
District Code: 2055
Adopted OR Revised Budget
Adopted: June 25, 2026
Budgeted Pupil Count: 593</t>
  </si>
  <si>
    <t xml:space="preserve"> 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</si>
</sst>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5">
    <font>
      <sz val="8"/>
      <color theme="1"/>
      <name val="Helv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sz val="10"/>
      <color theme="1"/>
      <name val="Helv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0C0C0"/>
        <bgColor rgb="FF000000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37" fontId="0" fillId="0" borderId="0"/>
  </cellStyleXfs>
  <cellXfs count="39">
    <xf numFmtId="37" fontId="0" fillId="0" borderId="0" xfId="0" applyNumberFormat="1" applyFont="1" applyFill="1" applyBorder="1" applyAlignment="1" applyProtection="1"/>
    <xf numFmtId="37" fontId="1" fillId="0" borderId="0" xfId="0" applyNumberFormat="1" applyFont="1" applyAlignment="1">
      <alignment vertical="top" wrapText="1"/>
    </xf>
    <xf numFmtId="37" fontId="1" fillId="2" borderId="1" xfId="0" applyNumberFormat="1" applyFont="1" applyFill="1" applyBorder="1" applyAlignment="1" applyProtection="1">
      <alignment vertical="center" wrapText="1"/>
      <protection locked="0"/>
    </xf>
    <xf numFmtId="37" fontId="1" fillId="0" borderId="2" xfId="0" applyNumberFormat="1" applyFont="1" applyBorder="1" applyAlignment="1">
      <alignment vertical="top" wrapText="1"/>
    </xf>
    <xf numFmtId="37" fontId="2" fillId="0" borderId="2" xfId="0" applyNumberFormat="1" applyFont="1" applyBorder="1" applyAlignment="1">
      <alignment horizontal="left" vertical="top" wrapText="1" indent="1"/>
    </xf>
    <xf numFmtId="37" fontId="1" fillId="3" borderId="3" xfId="0" applyNumberFormat="1" applyFont="1" applyFill="1" applyBorder="1" applyAlignment="1">
      <alignment vertical="top" wrapText="1"/>
    </xf>
    <xf numFmtId="37" fontId="2" fillId="0" borderId="2" xfId="0" applyNumberFormat="1" applyFont="1" applyBorder="1" applyAlignment="1">
      <alignment vertical="top" wrapText="1"/>
    </xf>
    <xf numFmtId="37" fontId="1" fillId="3" borderId="3" xfId="0" applyNumberFormat="1" applyFont="1" applyFill="1" applyBorder="1" applyAlignment="1">
      <alignment horizontal="left" vertical="top" wrapText="1" indent="2"/>
    </xf>
    <xf numFmtId="37" fontId="2" fillId="0" borderId="0" xfId="0" applyNumberFormat="1" applyFont="1" applyAlignment="1">
      <alignment vertical="top" wrapText="1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3" borderId="5" xfId="0" applyNumberFormat="1" applyFont="1" applyFill="1" applyBorder="1" applyAlignment="1">
      <alignment horizontal="right" wrapText="1"/>
    </xf>
    <xf numFmtId="41" fontId="1" fillId="0" borderId="6" xfId="0" applyNumberFormat="1" applyFont="1" applyBorder="1" applyAlignment="1">
      <alignment horizontal="center" wrapText="1"/>
    </xf>
    <xf numFmtId="41" fontId="2" fillId="0" borderId="7" xfId="0" applyNumberFormat="1" applyFont="1" applyBorder="1" applyProtection="1">
      <protection locked="0"/>
    </xf>
    <xf numFmtId="41" fontId="1" fillId="0" borderId="7" xfId="0" applyNumberFormat="1" applyFont="1" applyBorder="1" applyAlignment="1" applyProtection="1">
      <alignment horizontal="center" wrapText="1"/>
      <protection locked="0"/>
    </xf>
    <xf numFmtId="41" fontId="2" fillId="3" borderId="8" xfId="0" applyNumberFormat="1" applyFont="1" applyFill="1" applyBorder="1"/>
    <xf numFmtId="41" fontId="2" fillId="0" borderId="7" xfId="0" applyNumberFormat="1" applyFont="1" applyBorder="1"/>
    <xf numFmtId="41" fontId="3" fillId="0" borderId="7" xfId="0" applyNumberFormat="1" applyFont="1" applyBorder="1" applyProtection="1">
      <protection locked="0"/>
    </xf>
    <xf numFmtId="41" fontId="2" fillId="0" borderId="7" xfId="0" applyNumberFormat="1" applyFont="1" applyBorder="1" applyAlignment="1" applyProtection="1">
      <alignment horizontal="right"/>
      <protection locked="0"/>
    </xf>
    <xf numFmtId="41" fontId="2" fillId="0" borderId="0" xfId="0" applyNumberFormat="1" applyFont="1"/>
    <xf numFmtId="41" fontId="2" fillId="0" borderId="0" xfId="0" applyNumberFormat="1" applyFont="1" applyAlignment="1">
      <alignment horizontal="center"/>
    </xf>
    <xf numFmtId="41" fontId="1" fillId="0" borderId="9" xfId="0" applyNumberFormat="1" applyFont="1" applyBorder="1" applyAlignment="1">
      <alignment horizontal="center" wrapText="1"/>
    </xf>
    <xf numFmtId="41" fontId="2" fillId="0" borderId="10" xfId="0" applyNumberFormat="1" applyFont="1" applyBorder="1" applyProtection="1">
      <protection locked="0"/>
    </xf>
    <xf numFmtId="41" fontId="1" fillId="0" borderId="10" xfId="0" applyNumberFormat="1" applyFont="1" applyBorder="1" applyAlignment="1" applyProtection="1">
      <alignment horizontal="center" wrapText="1"/>
      <protection locked="0"/>
    </xf>
    <xf numFmtId="41" fontId="2" fillId="3" borderId="11" xfId="0" applyNumberFormat="1" applyFont="1" applyFill="1" applyBorder="1"/>
    <xf numFmtId="41" fontId="2" fillId="0" borderId="10" xfId="0" applyNumberFormat="1" applyFont="1" applyBorder="1"/>
    <xf numFmtId="41" fontId="3" fillId="0" borderId="10" xfId="0" applyNumberFormat="1" applyFont="1" applyBorder="1" applyProtection="1">
      <protection locked="0"/>
    </xf>
    <xf numFmtId="41" fontId="2" fillId="0" borderId="10" xfId="0" applyNumberFormat="1" applyFont="1" applyBorder="1" applyAlignment="1" applyProtection="1">
      <alignment horizontal="right"/>
      <protection locked="0"/>
    </xf>
    <xf numFmtId="41" fontId="1" fillId="0" borderId="12" xfId="0" applyNumberFormat="1" applyFont="1" applyBorder="1" applyAlignment="1">
      <alignment horizontal="center" wrapText="1"/>
    </xf>
    <xf numFmtId="41" fontId="2" fillId="0" borderId="13" xfId="0" applyNumberFormat="1" applyFont="1" applyBorder="1"/>
    <xf numFmtId="41" fontId="1" fillId="0" borderId="13" xfId="0" applyNumberFormat="1" applyFont="1" applyBorder="1" applyAlignment="1">
      <alignment horizontal="center" wrapText="1"/>
    </xf>
    <xf numFmtId="41" fontId="2" fillId="3" borderId="14" xfId="0" applyNumberFormat="1" applyFont="1" applyFill="1" applyBorder="1"/>
    <xf numFmtId="41" fontId="2" fillId="0" borderId="13" xfId="0" applyNumberFormat="1" applyFont="1" applyBorder="1" applyAlignment="1">
      <alignment horizontal="right"/>
    </xf>
    <xf numFmtId="37" fontId="1" fillId="0" borderId="0" xfId="0" applyNumberFormat="1" applyFont="1" applyAlignment="1">
      <alignment wrapText="1"/>
    </xf>
    <xf numFmtId="37" fontId="2" fillId="0" borderId="0" xfId="0" applyNumberFormat="1" applyFont="1"/>
    <xf numFmtId="37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9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I173" sqref="I173"/>
    </sheetView>
  </sheetViews>
  <sheetFormatPr defaultColWidth="13" defaultRowHeight="12.75"/>
  <cols>
    <col min="1" max="1" width="47.6640625" style="1" customWidth="1"/>
    <col min="2" max="2" width="14" style="12" customWidth="1"/>
    <col min="3" max="5" width="18.6640625" style="22" customWidth="1"/>
    <col min="6" max="6" width="18.6640625" style="22" hidden="1" customWidth="1"/>
    <col min="7" max="10" width="18.6640625" style="22" customWidth="1"/>
    <col min="11" max="16384" width="13" style="38"/>
  </cols>
  <sheetData>
    <row r="1" spans="1:10" ht="13.5" thickBot="1">
      <c r="A1" s="1" t="s">
        <v>0</v>
      </c>
    </row>
    <row r="2" spans="1:10" s="36" customFormat="1" ht="77.25" thickBot="1">
      <c r="A2" s="2" t="s">
        <v>122</v>
      </c>
      <c r="B2" s="9" t="s">
        <v>83</v>
      </c>
      <c r="C2" s="15" t="s">
        <v>113</v>
      </c>
      <c r="D2" s="24" t="s">
        <v>115</v>
      </c>
      <c r="E2" s="24" t="s">
        <v>116</v>
      </c>
      <c r="F2" s="24" t="s">
        <v>117</v>
      </c>
      <c r="G2" s="24" t="s">
        <v>118</v>
      </c>
      <c r="H2" s="24" t="s">
        <v>119</v>
      </c>
      <c r="I2" s="24" t="s">
        <v>120</v>
      </c>
      <c r="J2" s="31" t="s">
        <v>121</v>
      </c>
    </row>
    <row r="3" spans="1:10" s="36" customFormat="1" ht="25.5">
      <c r="A3" s="3" t="s">
        <v>1</v>
      </c>
      <c r="B3" s="10"/>
      <c r="C3" s="16">
        <v>5720033</v>
      </c>
      <c r="D3" s="25">
        <v>67263</v>
      </c>
      <c r="E3" s="25">
        <v>152048</v>
      </c>
      <c r="F3" s="25">
        <v>0</v>
      </c>
      <c r="G3" s="25">
        <v>1136936</v>
      </c>
      <c r="H3" s="25">
        <v>10722163</v>
      </c>
      <c r="I3" s="25">
        <v>307656</v>
      </c>
      <c r="J3" s="32">
        <f>SUM(C3:I3)</f>
        <v>18106099</v>
      </c>
    </row>
    <row r="4" spans="1:10" s="36" customFormat="1" ht="1.9" customHeight="1">
      <c r="A4" s="3"/>
      <c r="B4" s="11"/>
      <c r="C4" s="17"/>
      <c r="D4" s="26"/>
      <c r="E4" s="26"/>
      <c r="F4" s="26"/>
      <c r="G4" s="26"/>
      <c r="H4" s="26"/>
      <c r="I4" s="26"/>
      <c r="J4" s="33"/>
    </row>
    <row r="5" spans="1:10" s="37" customFormat="1">
      <c r="A5" s="3" t="s">
        <v>2</v>
      </c>
      <c r="B5" s="12"/>
      <c r="C5" s="16"/>
      <c r="D5" s="25"/>
      <c r="E5" s="25"/>
      <c r="F5" s="25"/>
      <c r="G5" s="25"/>
      <c r="H5" s="25"/>
      <c r="I5" s="25"/>
      <c r="J5" s="32"/>
    </row>
    <row r="6" spans="1:10" s="37" customFormat="1">
      <c r="A6" s="4" t="s">
        <v>3</v>
      </c>
      <c r="B6" s="13" t="s">
        <v>84</v>
      </c>
      <c r="C6" s="16">
        <v>3365227.21</v>
      </c>
      <c r="D6" s="25">
        <v>35670</v>
      </c>
      <c r="E6" s="25">
        <v>135000</v>
      </c>
      <c r="F6" s="25">
        <v>0</v>
      </c>
      <c r="G6" s="25">
        <v>772100</v>
      </c>
      <c r="H6" s="25">
        <v>250000</v>
      </c>
      <c r="I6" s="25">
        <v>2000</v>
      </c>
      <c r="J6" s="32">
        <f>SUM(C6:I6)</f>
        <v>4559997.21</v>
      </c>
    </row>
    <row r="7" spans="1:10" s="37" customFormat="1">
      <c r="A7" s="4" t="s">
        <v>4</v>
      </c>
      <c r="B7" s="13" t="s">
        <v>85</v>
      </c>
      <c r="C7" s="16">
        <v>39500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32">
        <f>SUM(C7:I7)</f>
        <v>39500</v>
      </c>
    </row>
    <row r="8" spans="1:10" s="37" customFormat="1">
      <c r="A8" s="4" t="s">
        <v>5</v>
      </c>
      <c r="B8" s="13" t="s">
        <v>86</v>
      </c>
      <c r="C8" s="16">
        <v>7223048.5099999998</v>
      </c>
      <c r="D8" s="25">
        <v>101600</v>
      </c>
      <c r="E8" s="25">
        <v>0</v>
      </c>
      <c r="F8" s="25">
        <v>0</v>
      </c>
      <c r="G8" s="25">
        <v>0</v>
      </c>
      <c r="H8" s="25">
        <v>19620752.469999999</v>
      </c>
      <c r="I8" s="25">
        <v>0</v>
      </c>
      <c r="J8" s="32">
        <f>SUM(C8:I8)</f>
        <v>26945400.979999997</v>
      </c>
    </row>
    <row r="9" spans="1:10" s="37" customFormat="1">
      <c r="A9" s="4" t="s">
        <v>6</v>
      </c>
      <c r="B9" s="13" t="s">
        <v>87</v>
      </c>
      <c r="C9" s="16">
        <v>647908</v>
      </c>
      <c r="D9" s="25">
        <v>205000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32">
        <f>SUM(C9:I9)</f>
        <v>852908</v>
      </c>
    </row>
    <row r="10" spans="1:10" s="37" customFormat="1">
      <c r="A10" s="5" t="s">
        <v>7</v>
      </c>
      <c r="B10" s="14"/>
      <c r="C10" s="18">
        <f t="shared" ref="C10:J10" si="0">SUM(C6:C9)</f>
        <v>11275683.719999999</v>
      </c>
      <c r="D10" s="27">
        <f t="shared" si="0"/>
        <v>342270</v>
      </c>
      <c r="E10" s="27">
        <f t="shared" si="0"/>
        <v>135000</v>
      </c>
      <c r="F10" s="27">
        <f t="shared" si="0"/>
        <v>0</v>
      </c>
      <c r="G10" s="27">
        <f t="shared" si="0"/>
        <v>772100</v>
      </c>
      <c r="H10" s="27">
        <f t="shared" si="0"/>
        <v>19870752.469999999</v>
      </c>
      <c r="I10" s="27">
        <f t="shared" si="0"/>
        <v>2000</v>
      </c>
      <c r="J10" s="34">
        <f t="shared" si="0"/>
        <v>32397806.189999998</v>
      </c>
    </row>
    <row r="11" spans="1:10" s="37" customFormat="1" ht="1.9" customHeight="1">
      <c r="A11" s="3"/>
      <c r="B11" s="12"/>
      <c r="C11" s="19"/>
      <c r="D11" s="28"/>
      <c r="E11" s="28"/>
      <c r="F11" s="28"/>
      <c r="G11" s="28"/>
      <c r="H11" s="28"/>
      <c r="I11" s="28"/>
      <c r="J11" s="32"/>
    </row>
    <row r="12" spans="1:10" s="37" customFormat="1" ht="25.5">
      <c r="A12" s="5" t="s">
        <v>8</v>
      </c>
      <c r="B12" s="14"/>
      <c r="C12" s="18">
        <f t="shared" ref="C12:J12" si="1">C3+C10</f>
        <v>16995716.719999999</v>
      </c>
      <c r="D12" s="27">
        <f t="shared" si="1"/>
        <v>409533</v>
      </c>
      <c r="E12" s="27">
        <f t="shared" si="1"/>
        <v>287048</v>
      </c>
      <c r="F12" s="27">
        <f t="shared" si="1"/>
        <v>0</v>
      </c>
      <c r="G12" s="27">
        <f t="shared" si="1"/>
        <v>1909036</v>
      </c>
      <c r="H12" s="27">
        <f t="shared" si="1"/>
        <v>30592915.469999999</v>
      </c>
      <c r="I12" s="27">
        <f t="shared" si="1"/>
        <v>309656</v>
      </c>
      <c r="J12" s="34">
        <f t="shared" si="1"/>
        <v>50503905.189999998</v>
      </c>
    </row>
    <row r="13" spans="1:10" s="37" customFormat="1" ht="1.9" customHeight="1">
      <c r="A13" s="3" t="s">
        <v>9</v>
      </c>
      <c r="B13" s="12"/>
      <c r="C13" s="19"/>
      <c r="D13" s="28"/>
      <c r="E13" s="28"/>
      <c r="F13" s="28"/>
      <c r="G13" s="28"/>
      <c r="H13" s="28"/>
      <c r="I13" s="28"/>
      <c r="J13" s="32"/>
    </row>
    <row r="14" spans="1:10" s="37" customFormat="1" ht="25.5">
      <c r="A14" s="6" t="s">
        <v>10</v>
      </c>
      <c r="B14" s="13" t="s">
        <v>88</v>
      </c>
      <c r="C14" s="20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32">
        <f>SUM(C14:I14)</f>
        <v>0</v>
      </c>
    </row>
    <row r="15" spans="1:10" s="37" customFormat="1">
      <c r="A15" s="6" t="s">
        <v>11</v>
      </c>
      <c r="B15" s="13" t="s">
        <v>89</v>
      </c>
      <c r="C15" s="16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32">
        <f>SUM(C15:I15)</f>
        <v>0</v>
      </c>
    </row>
    <row r="16" spans="1:10" s="37" customFormat="1" ht="38.25">
      <c r="A16" s="6" t="s">
        <v>12</v>
      </c>
      <c r="B16" s="13" t="s">
        <v>90</v>
      </c>
      <c r="C16" s="16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32">
        <f>SUM(C16:I16)</f>
        <v>0</v>
      </c>
    </row>
    <row r="17" spans="1:10" s="37" customFormat="1" ht="1.9" customHeight="1">
      <c r="A17" s="3"/>
      <c r="B17" s="12"/>
      <c r="C17" s="19"/>
      <c r="D17" s="28"/>
      <c r="E17" s="28"/>
      <c r="F17" s="28"/>
      <c r="G17" s="28"/>
      <c r="H17" s="28"/>
      <c r="I17" s="28"/>
      <c r="J17" s="32"/>
    </row>
    <row r="18" spans="1:10" s="37" customFormat="1" ht="38.25">
      <c r="A18" s="5" t="s">
        <v>13</v>
      </c>
      <c r="B18" s="14"/>
      <c r="C18" s="18">
        <f t="shared" ref="C18:J18" si="2">C12+C14+C15+C16</f>
        <v>16995716.719999999</v>
      </c>
      <c r="D18" s="27">
        <f t="shared" si="2"/>
        <v>409533</v>
      </c>
      <c r="E18" s="27">
        <f t="shared" si="2"/>
        <v>287048</v>
      </c>
      <c r="F18" s="27">
        <f t="shared" si="2"/>
        <v>0</v>
      </c>
      <c r="G18" s="27">
        <f t="shared" si="2"/>
        <v>1909036</v>
      </c>
      <c r="H18" s="27">
        <f t="shared" si="2"/>
        <v>30592915.469999999</v>
      </c>
      <c r="I18" s="27">
        <f t="shared" si="2"/>
        <v>309656</v>
      </c>
      <c r="J18" s="34">
        <f t="shared" si="2"/>
        <v>50503905.189999998</v>
      </c>
    </row>
    <row r="19" spans="1:10" s="37" customFormat="1" ht="1.9" customHeight="1">
      <c r="A19" s="3"/>
      <c r="B19" s="12"/>
      <c r="C19" s="19"/>
      <c r="D19" s="28"/>
      <c r="E19" s="28"/>
      <c r="F19" s="28"/>
      <c r="G19" s="28"/>
      <c r="H19" s="28"/>
      <c r="I19" s="28"/>
      <c r="J19" s="32"/>
    </row>
    <row r="20" spans="1:10" s="37" customFormat="1">
      <c r="A20" s="3" t="s">
        <v>14</v>
      </c>
      <c r="B20" s="12"/>
      <c r="C20" s="19"/>
      <c r="D20" s="28"/>
      <c r="E20" s="28"/>
      <c r="F20" s="28"/>
      <c r="G20" s="28"/>
      <c r="H20" s="28"/>
      <c r="I20" s="28"/>
      <c r="J20" s="32"/>
    </row>
    <row r="21" spans="1:10" s="37" customFormat="1">
      <c r="A21" s="3" t="s">
        <v>15</v>
      </c>
      <c r="B21" s="12"/>
      <c r="C21" s="19"/>
      <c r="D21" s="28"/>
      <c r="E21" s="28"/>
      <c r="F21" s="28"/>
      <c r="G21" s="28"/>
      <c r="H21" s="28"/>
      <c r="I21" s="28"/>
      <c r="J21" s="32"/>
    </row>
    <row r="22" spans="1:10" s="37" customFormat="1">
      <c r="A22" s="4" t="s">
        <v>16</v>
      </c>
      <c r="B22" s="13" t="s">
        <v>91</v>
      </c>
      <c r="C22" s="16">
        <v>4262325.38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32">
        <f>SUM(C22:I22)</f>
        <v>4262325.38</v>
      </c>
    </row>
    <row r="23" spans="1:10" s="37" customFormat="1">
      <c r="A23" s="4" t="s">
        <v>17</v>
      </c>
      <c r="B23" s="13" t="s">
        <v>92</v>
      </c>
      <c r="C23" s="16">
        <v>1896134.18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32">
        <f>SUM(C23:I23)</f>
        <v>1896134.18</v>
      </c>
    </row>
    <row r="24" spans="1:10" s="37" customFormat="1" ht="25.5">
      <c r="A24" s="4" t="s">
        <v>18</v>
      </c>
      <c r="B24" s="13" t="s">
        <v>93</v>
      </c>
      <c r="C24" s="16">
        <v>382270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32">
        <f>SUM(C24:I24)</f>
        <v>382270</v>
      </c>
    </row>
    <row r="25" spans="1:10" s="37" customFormat="1">
      <c r="A25" s="4" t="s">
        <v>19</v>
      </c>
      <c r="B25" s="13" t="s">
        <v>94</v>
      </c>
      <c r="C25" s="16">
        <v>324824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32">
        <f>SUM(C25:I25)</f>
        <v>324824</v>
      </c>
    </row>
    <row r="26" spans="1:10" s="37" customFormat="1">
      <c r="A26" s="4" t="s">
        <v>20</v>
      </c>
      <c r="B26" s="13" t="s">
        <v>95</v>
      </c>
      <c r="C26" s="16">
        <v>10400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32">
        <f>SUM(C26:I26)</f>
        <v>10400</v>
      </c>
    </row>
    <row r="27" spans="1:10" s="37" customFormat="1">
      <c r="A27" s="4" t="s">
        <v>21</v>
      </c>
      <c r="B27" s="13" t="s">
        <v>96</v>
      </c>
      <c r="C27" s="16">
        <v>37698</v>
      </c>
      <c r="D27" s="25">
        <v>0</v>
      </c>
      <c r="E27" s="25">
        <v>277048</v>
      </c>
      <c r="F27" s="25">
        <v>0</v>
      </c>
      <c r="G27" s="25">
        <v>0</v>
      </c>
      <c r="H27" s="25">
        <v>0</v>
      </c>
      <c r="I27" s="25">
        <v>0</v>
      </c>
      <c r="J27" s="32">
        <f>SUM(C27:I27)</f>
        <v>314746</v>
      </c>
    </row>
    <row r="28" spans="1:10" s="37" customFormat="1">
      <c r="A28" s="7" t="s">
        <v>22</v>
      </c>
      <c r="B28" s="14"/>
      <c r="C28" s="18">
        <f t="shared" ref="C28:J28" si="3">SUM(C22:C27)</f>
        <v>6913651.5599999996</v>
      </c>
      <c r="D28" s="27">
        <f t="shared" si="3"/>
        <v>0</v>
      </c>
      <c r="E28" s="27">
        <f t="shared" si="3"/>
        <v>277048</v>
      </c>
      <c r="F28" s="27">
        <f t="shared" si="3"/>
        <v>0</v>
      </c>
      <c r="G28" s="27">
        <f t="shared" si="3"/>
        <v>0</v>
      </c>
      <c r="H28" s="27">
        <f t="shared" si="3"/>
        <v>0</v>
      </c>
      <c r="I28" s="27">
        <f t="shared" si="3"/>
        <v>0</v>
      </c>
      <c r="J28" s="34">
        <f t="shared" si="3"/>
        <v>7190699.5599999996</v>
      </c>
    </row>
    <row r="29" spans="1:10" s="37" customFormat="1">
      <c r="A29" s="3" t="s">
        <v>23</v>
      </c>
      <c r="B29" s="12"/>
      <c r="C29" s="19"/>
      <c r="D29" s="28"/>
      <c r="E29" s="28"/>
      <c r="F29" s="28"/>
      <c r="G29" s="28"/>
      <c r="H29" s="28"/>
      <c r="I29" s="28"/>
      <c r="J29" s="32"/>
    </row>
    <row r="30" spans="1:10" s="37" customFormat="1">
      <c r="A30" s="3" t="s">
        <v>24</v>
      </c>
      <c r="B30" s="12"/>
      <c r="C30" s="19"/>
      <c r="D30" s="28"/>
      <c r="E30" s="28"/>
      <c r="F30" s="28"/>
      <c r="G30" s="28"/>
      <c r="H30" s="28"/>
      <c r="I30" s="28"/>
      <c r="J30" s="32"/>
    </row>
    <row r="31" spans="1:10" s="37" customFormat="1">
      <c r="A31" s="4" t="s">
        <v>16</v>
      </c>
      <c r="B31" s="13" t="s">
        <v>91</v>
      </c>
      <c r="C31" s="16">
        <v>273792.88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32">
        <f>SUM(C31:I31)</f>
        <v>273792.88</v>
      </c>
    </row>
    <row r="32" spans="1:10" s="37" customFormat="1">
      <c r="A32" s="4" t="s">
        <v>17</v>
      </c>
      <c r="B32" s="13" t="s">
        <v>92</v>
      </c>
      <c r="C32" s="16">
        <v>104969.67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32">
        <f>SUM(C32:I32)</f>
        <v>104969.67</v>
      </c>
    </row>
    <row r="33" spans="1:10" s="37" customFormat="1" ht="25.5">
      <c r="A33" s="4" t="s">
        <v>18</v>
      </c>
      <c r="B33" s="13" t="s">
        <v>93</v>
      </c>
      <c r="C33" s="16">
        <v>6000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32">
        <f>SUM(C33:I33)</f>
        <v>6000</v>
      </c>
    </row>
    <row r="34" spans="1:10" s="37" customFormat="1">
      <c r="A34" s="4" t="s">
        <v>19</v>
      </c>
      <c r="B34" s="13" t="s">
        <v>94</v>
      </c>
      <c r="C34" s="16">
        <v>2800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32">
        <f>SUM(C34:I34)</f>
        <v>2800</v>
      </c>
    </row>
    <row r="35" spans="1:10" s="37" customFormat="1">
      <c r="A35" s="4" t="s">
        <v>20</v>
      </c>
      <c r="B35" s="13" t="s">
        <v>95</v>
      </c>
      <c r="C35" s="16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32">
        <f>SUM(C35:I35)</f>
        <v>0</v>
      </c>
    </row>
    <row r="36" spans="1:10" s="37" customFormat="1">
      <c r="A36" s="4" t="s">
        <v>21</v>
      </c>
      <c r="B36" s="13" t="s">
        <v>96</v>
      </c>
      <c r="C36" s="16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32">
        <f>SUM(C36:I36)</f>
        <v>0</v>
      </c>
    </row>
    <row r="37" spans="1:10" s="37" customFormat="1">
      <c r="A37" s="7" t="s">
        <v>25</v>
      </c>
      <c r="B37" s="14"/>
      <c r="C37" s="18">
        <f t="shared" ref="C37:J37" si="4">SUM(C31:C36)</f>
        <v>387562.55</v>
      </c>
      <c r="D37" s="27">
        <f t="shared" si="4"/>
        <v>0</v>
      </c>
      <c r="E37" s="27">
        <f t="shared" si="4"/>
        <v>0</v>
      </c>
      <c r="F37" s="27">
        <f t="shared" si="4"/>
        <v>0</v>
      </c>
      <c r="G37" s="27">
        <f t="shared" si="4"/>
        <v>0</v>
      </c>
      <c r="H37" s="27">
        <f t="shared" si="4"/>
        <v>0</v>
      </c>
      <c r="I37" s="27">
        <f t="shared" si="4"/>
        <v>0</v>
      </c>
      <c r="J37" s="34">
        <f t="shared" si="4"/>
        <v>387562.55</v>
      </c>
    </row>
    <row r="38" spans="1:10" s="37" customFormat="1" ht="1.9" customHeight="1">
      <c r="A38" s="3"/>
      <c r="B38" s="12"/>
      <c r="C38" s="19"/>
      <c r="D38" s="28"/>
      <c r="E38" s="28"/>
      <c r="F38" s="28"/>
      <c r="G38" s="28"/>
      <c r="H38" s="28"/>
      <c r="I38" s="28"/>
      <c r="J38" s="32"/>
    </row>
    <row r="39" spans="1:10" s="37" customFormat="1">
      <c r="A39" s="3" t="s">
        <v>26</v>
      </c>
      <c r="B39" s="12"/>
      <c r="C39" s="19"/>
      <c r="D39" s="28"/>
      <c r="E39" s="28"/>
      <c r="F39" s="28"/>
      <c r="G39" s="28"/>
      <c r="H39" s="28"/>
      <c r="I39" s="28"/>
      <c r="J39" s="32"/>
    </row>
    <row r="40" spans="1:10" s="37" customFormat="1">
      <c r="A40" s="4" t="s">
        <v>16</v>
      </c>
      <c r="B40" s="13" t="s">
        <v>91</v>
      </c>
      <c r="C40" s="16">
        <v>57632.93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32">
        <f>SUM(C40:I40)</f>
        <v>57632.93</v>
      </c>
    </row>
    <row r="41" spans="1:10" s="37" customFormat="1">
      <c r="A41" s="4" t="s">
        <v>17</v>
      </c>
      <c r="B41" s="13" t="s">
        <v>92</v>
      </c>
      <c r="C41" s="16">
        <v>31684.92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32">
        <f>SUM(C41:I41)</f>
        <v>31684.92</v>
      </c>
    </row>
    <row r="42" spans="1:10" s="37" customFormat="1" ht="25.5">
      <c r="A42" s="4" t="s">
        <v>18</v>
      </c>
      <c r="B42" s="13" t="s">
        <v>93</v>
      </c>
      <c r="C42" s="16">
        <v>310377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32">
        <f>SUM(C42:I42)</f>
        <v>310377</v>
      </c>
    </row>
    <row r="43" spans="1:10" s="37" customFormat="1">
      <c r="A43" s="4" t="s">
        <v>19</v>
      </c>
      <c r="B43" s="13" t="s">
        <v>94</v>
      </c>
      <c r="C43" s="16">
        <v>7000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32">
        <f>SUM(C43:I43)</f>
        <v>7000</v>
      </c>
    </row>
    <row r="44" spans="1:10" s="37" customFormat="1">
      <c r="A44" s="4" t="s">
        <v>20</v>
      </c>
      <c r="B44" s="13" t="s">
        <v>95</v>
      </c>
      <c r="C44" s="16">
        <v>1000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32">
        <f>SUM(C44:I44)</f>
        <v>1000</v>
      </c>
    </row>
    <row r="45" spans="1:10" s="37" customFormat="1">
      <c r="A45" s="4" t="s">
        <v>21</v>
      </c>
      <c r="B45" s="13" t="s">
        <v>96</v>
      </c>
      <c r="C45" s="16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32">
        <f>SUM(C45:I45)</f>
        <v>0</v>
      </c>
    </row>
    <row r="46" spans="1:10" s="37" customFormat="1">
      <c r="A46" s="7" t="s">
        <v>27</v>
      </c>
      <c r="B46" s="14"/>
      <c r="C46" s="18">
        <f t="shared" ref="C46:J46" si="5">SUM(C40:C45)</f>
        <v>407694.85</v>
      </c>
      <c r="D46" s="27">
        <f t="shared" si="5"/>
        <v>0</v>
      </c>
      <c r="E46" s="27">
        <f t="shared" si="5"/>
        <v>0</v>
      </c>
      <c r="F46" s="27">
        <f t="shared" si="5"/>
        <v>0</v>
      </c>
      <c r="G46" s="27">
        <f t="shared" si="5"/>
        <v>0</v>
      </c>
      <c r="H46" s="27">
        <f t="shared" si="5"/>
        <v>0</v>
      </c>
      <c r="I46" s="27">
        <f t="shared" si="5"/>
        <v>0</v>
      </c>
      <c r="J46" s="34">
        <f t="shared" si="5"/>
        <v>407694.85</v>
      </c>
    </row>
    <row r="47" spans="1:10" s="37" customFormat="1" ht="1.9" customHeight="1">
      <c r="A47" s="3"/>
      <c r="B47" s="12"/>
      <c r="C47" s="19"/>
      <c r="D47" s="28"/>
      <c r="E47" s="28"/>
      <c r="F47" s="28"/>
      <c r="G47" s="28"/>
      <c r="H47" s="28"/>
      <c r="I47" s="28"/>
      <c r="J47" s="32"/>
    </row>
    <row r="48" spans="1:10" s="37" customFormat="1" ht="25.5">
      <c r="A48" s="3" t="s">
        <v>28</v>
      </c>
      <c r="B48" s="12"/>
      <c r="C48" s="19"/>
      <c r="D48" s="28"/>
      <c r="E48" s="28"/>
      <c r="F48" s="28"/>
      <c r="G48" s="28"/>
      <c r="H48" s="28"/>
      <c r="I48" s="28"/>
      <c r="J48" s="32"/>
    </row>
    <row r="49" spans="1:10" s="37" customFormat="1">
      <c r="A49" s="4" t="s">
        <v>16</v>
      </c>
      <c r="B49" s="13" t="s">
        <v>91</v>
      </c>
      <c r="C49" s="16">
        <v>172893.56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32">
        <f>SUM(C49:I49)</f>
        <v>172893.56</v>
      </c>
    </row>
    <row r="50" spans="1:10" s="37" customFormat="1">
      <c r="A50" s="4" t="s">
        <v>17</v>
      </c>
      <c r="B50" s="13" t="s">
        <v>92</v>
      </c>
      <c r="C50" s="16">
        <v>64263.24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32">
        <f>SUM(C50:I50)</f>
        <v>64263.24</v>
      </c>
    </row>
    <row r="51" spans="1:10" s="37" customFormat="1" ht="25.5">
      <c r="A51" s="4" t="s">
        <v>18</v>
      </c>
      <c r="B51" s="13" t="s">
        <v>93</v>
      </c>
      <c r="C51" s="16">
        <v>179100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32">
        <f>SUM(C51:I51)</f>
        <v>179100</v>
      </c>
    </row>
    <row r="52" spans="1:10" s="37" customFormat="1">
      <c r="A52" s="4" t="s">
        <v>19</v>
      </c>
      <c r="B52" s="13" t="s">
        <v>94</v>
      </c>
      <c r="C52" s="16">
        <v>70500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32">
        <f>SUM(C52:I52)</f>
        <v>70500</v>
      </c>
    </row>
    <row r="53" spans="1:10" s="37" customFormat="1">
      <c r="A53" s="4" t="s">
        <v>20</v>
      </c>
      <c r="B53" s="13" t="s">
        <v>95</v>
      </c>
      <c r="C53" s="16">
        <v>500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32">
        <f>SUM(C53:I53)</f>
        <v>500</v>
      </c>
    </row>
    <row r="54" spans="1:10" s="37" customFormat="1">
      <c r="A54" s="4" t="s">
        <v>21</v>
      </c>
      <c r="B54" s="13" t="s">
        <v>96</v>
      </c>
      <c r="C54" s="16">
        <v>10000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32">
        <f>SUM(C54:I54)</f>
        <v>10000</v>
      </c>
    </row>
    <row r="55" spans="1:10" s="37" customFormat="1">
      <c r="A55" s="7" t="s">
        <v>29</v>
      </c>
      <c r="B55" s="14"/>
      <c r="C55" s="18">
        <f t="shared" ref="C55:J55" si="6">SUM(C49:C54)</f>
        <v>497256.8</v>
      </c>
      <c r="D55" s="27">
        <f t="shared" si="6"/>
        <v>0</v>
      </c>
      <c r="E55" s="27">
        <f t="shared" si="6"/>
        <v>0</v>
      </c>
      <c r="F55" s="27">
        <f t="shared" si="6"/>
        <v>0</v>
      </c>
      <c r="G55" s="27">
        <f t="shared" si="6"/>
        <v>0</v>
      </c>
      <c r="H55" s="27">
        <f t="shared" si="6"/>
        <v>0</v>
      </c>
      <c r="I55" s="27">
        <f t="shared" si="6"/>
        <v>0</v>
      </c>
      <c r="J55" s="34">
        <f t="shared" si="6"/>
        <v>497256.8</v>
      </c>
    </row>
    <row r="56" spans="1:10" s="37" customFormat="1" ht="1.9" customHeight="1">
      <c r="A56" s="3"/>
      <c r="B56" s="12"/>
      <c r="C56" s="19"/>
      <c r="D56" s="28"/>
      <c r="E56" s="28"/>
      <c r="F56" s="28"/>
      <c r="G56" s="28"/>
      <c r="H56" s="28"/>
      <c r="I56" s="28"/>
      <c r="J56" s="32"/>
    </row>
    <row r="57" spans="1:10" s="37" customFormat="1">
      <c r="A57" s="3" t="s">
        <v>30</v>
      </c>
      <c r="B57" s="12"/>
      <c r="C57" s="19"/>
      <c r="D57" s="28"/>
      <c r="E57" s="28"/>
      <c r="F57" s="28"/>
      <c r="G57" s="28"/>
      <c r="H57" s="28"/>
      <c r="I57" s="28"/>
      <c r="J57" s="32"/>
    </row>
    <row r="58" spans="1:10" s="37" customFormat="1">
      <c r="A58" s="4" t="s">
        <v>16</v>
      </c>
      <c r="B58" s="13" t="s">
        <v>91</v>
      </c>
      <c r="C58" s="16">
        <v>465843.62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32">
        <f>SUM(C58:I58)</f>
        <v>465843.62</v>
      </c>
    </row>
    <row r="59" spans="1:10" s="37" customFormat="1">
      <c r="A59" s="4" t="s">
        <v>17</v>
      </c>
      <c r="B59" s="13" t="s">
        <v>92</v>
      </c>
      <c r="C59" s="16">
        <v>191477.38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32">
        <f>SUM(C59:I59)</f>
        <v>191477.38</v>
      </c>
    </row>
    <row r="60" spans="1:10" s="37" customFormat="1" ht="25.5">
      <c r="A60" s="4" t="s">
        <v>18</v>
      </c>
      <c r="B60" s="13" t="s">
        <v>93</v>
      </c>
      <c r="C60" s="16">
        <v>13500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32">
        <f>SUM(C60:I60)</f>
        <v>13500</v>
      </c>
    </row>
    <row r="61" spans="1:10" s="37" customFormat="1">
      <c r="A61" s="4" t="s">
        <v>19</v>
      </c>
      <c r="B61" s="13" t="s">
        <v>94</v>
      </c>
      <c r="C61" s="16">
        <v>9000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32">
        <f>SUM(C61:I61)</f>
        <v>9000</v>
      </c>
    </row>
    <row r="62" spans="1:10" s="37" customFormat="1">
      <c r="A62" s="4" t="s">
        <v>20</v>
      </c>
      <c r="B62" s="13" t="s">
        <v>95</v>
      </c>
      <c r="C62" s="16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32">
        <f>SUM(C62:I62)</f>
        <v>0</v>
      </c>
    </row>
    <row r="63" spans="1:10" s="37" customFormat="1">
      <c r="A63" s="4" t="s">
        <v>21</v>
      </c>
      <c r="B63" s="13" t="s">
        <v>96</v>
      </c>
      <c r="C63" s="16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32">
        <f>SUM(C63:I63)</f>
        <v>0</v>
      </c>
    </row>
    <row r="64" spans="1:10" s="37" customFormat="1">
      <c r="A64" s="7" t="s">
        <v>29</v>
      </c>
      <c r="B64" s="14"/>
      <c r="C64" s="18">
        <f t="shared" ref="C64:J64" si="7">SUM(C58:C63)</f>
        <v>679821</v>
      </c>
      <c r="D64" s="27">
        <f t="shared" si="7"/>
        <v>0</v>
      </c>
      <c r="E64" s="27">
        <f t="shared" si="7"/>
        <v>0</v>
      </c>
      <c r="F64" s="27">
        <f t="shared" si="7"/>
        <v>0</v>
      </c>
      <c r="G64" s="27">
        <f t="shared" si="7"/>
        <v>0</v>
      </c>
      <c r="H64" s="27">
        <f t="shared" si="7"/>
        <v>0</v>
      </c>
      <c r="I64" s="27">
        <f t="shared" si="7"/>
        <v>0</v>
      </c>
      <c r="J64" s="34">
        <f t="shared" si="7"/>
        <v>679821</v>
      </c>
    </row>
    <row r="65" spans="1:10" s="37" customFormat="1" ht="1.9" customHeight="1">
      <c r="A65" s="3"/>
      <c r="B65" s="12"/>
      <c r="C65" s="19"/>
      <c r="D65" s="28"/>
      <c r="E65" s="28"/>
      <c r="F65" s="28"/>
      <c r="G65" s="28"/>
      <c r="H65" s="28"/>
      <c r="I65" s="28"/>
      <c r="J65" s="32"/>
    </row>
    <row r="66" spans="1:10" s="37" customFormat="1" ht="25.5">
      <c r="A66" s="3" t="s">
        <v>31</v>
      </c>
      <c r="B66" s="12"/>
      <c r="C66" s="19"/>
      <c r="D66" s="28"/>
      <c r="E66" s="28"/>
      <c r="F66" s="28"/>
      <c r="G66" s="28"/>
      <c r="H66" s="28"/>
      <c r="I66" s="28"/>
      <c r="J66" s="32"/>
    </row>
    <row r="67" spans="1:10" s="37" customFormat="1">
      <c r="A67" s="4" t="s">
        <v>16</v>
      </c>
      <c r="B67" s="13" t="s">
        <v>91</v>
      </c>
      <c r="C67" s="16">
        <v>168515.42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32">
        <f>SUM(C67:I67)</f>
        <v>168515.42</v>
      </c>
    </row>
    <row r="68" spans="1:10" s="37" customFormat="1">
      <c r="A68" s="4" t="s">
        <v>17</v>
      </c>
      <c r="B68" s="13" t="s">
        <v>92</v>
      </c>
      <c r="C68" s="16">
        <v>74750.570000000007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32">
        <f>SUM(C68:I68)</f>
        <v>74750.570000000007</v>
      </c>
    </row>
    <row r="69" spans="1:10" s="37" customFormat="1" ht="25.5">
      <c r="A69" s="4" t="s">
        <v>18</v>
      </c>
      <c r="B69" s="13" t="s">
        <v>93</v>
      </c>
      <c r="C69" s="16">
        <v>7000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32">
        <f>SUM(C69:I69)</f>
        <v>7000</v>
      </c>
    </row>
    <row r="70" spans="1:10" s="37" customFormat="1">
      <c r="A70" s="4" t="s">
        <v>19</v>
      </c>
      <c r="B70" s="13" t="s">
        <v>94</v>
      </c>
      <c r="C70" s="16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32">
        <f>SUM(C70:I70)</f>
        <v>0</v>
      </c>
    </row>
    <row r="71" spans="1:10" s="37" customFormat="1">
      <c r="A71" s="4" t="s">
        <v>20</v>
      </c>
      <c r="B71" s="13" t="s">
        <v>95</v>
      </c>
      <c r="C71" s="16">
        <v>0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32">
        <f>SUM(C71:I71)</f>
        <v>0</v>
      </c>
    </row>
    <row r="72" spans="1:10" s="37" customFormat="1">
      <c r="A72" s="4" t="s">
        <v>21</v>
      </c>
      <c r="B72" s="13" t="s">
        <v>96</v>
      </c>
      <c r="C72" s="16">
        <v>500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32">
        <f>SUM(C72:I72)</f>
        <v>500</v>
      </c>
    </row>
    <row r="73" spans="1:10" s="37" customFormat="1">
      <c r="A73" s="7" t="s">
        <v>32</v>
      </c>
      <c r="B73" s="14"/>
      <c r="C73" s="18">
        <f t="shared" ref="C73:J73" si="8">SUM(C67:C72)</f>
        <v>250765.99000000002</v>
      </c>
      <c r="D73" s="27">
        <f t="shared" si="8"/>
        <v>0</v>
      </c>
      <c r="E73" s="27">
        <f t="shared" si="8"/>
        <v>0</v>
      </c>
      <c r="F73" s="27">
        <f t="shared" si="8"/>
        <v>0</v>
      </c>
      <c r="G73" s="27">
        <f t="shared" si="8"/>
        <v>0</v>
      </c>
      <c r="H73" s="27">
        <f t="shared" si="8"/>
        <v>0</v>
      </c>
      <c r="I73" s="27">
        <f t="shared" si="8"/>
        <v>0</v>
      </c>
      <c r="J73" s="34">
        <f t="shared" si="8"/>
        <v>250765.99000000002</v>
      </c>
    </row>
    <row r="74" spans="1:10" s="37" customFormat="1" ht="25.5">
      <c r="A74" s="3" t="s">
        <v>33</v>
      </c>
      <c r="B74" s="12"/>
      <c r="C74" s="19"/>
      <c r="D74" s="28"/>
      <c r="E74" s="28"/>
      <c r="F74" s="28"/>
      <c r="G74" s="28"/>
      <c r="H74" s="28"/>
      <c r="I74" s="28"/>
      <c r="J74" s="32"/>
    </row>
    <row r="75" spans="1:10" s="37" customFormat="1">
      <c r="A75" s="4" t="s">
        <v>16</v>
      </c>
      <c r="B75" s="13" t="s">
        <v>91</v>
      </c>
      <c r="C75" s="16">
        <v>338945.1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32">
        <f>SUM(C75:I75)</f>
        <v>338945.1</v>
      </c>
    </row>
    <row r="76" spans="1:10" s="37" customFormat="1">
      <c r="A76" s="4" t="s">
        <v>17</v>
      </c>
      <c r="B76" s="13" t="s">
        <v>92</v>
      </c>
      <c r="C76" s="16">
        <v>177246.95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32">
        <f>SUM(C76:I76)</f>
        <v>177246.95</v>
      </c>
    </row>
    <row r="77" spans="1:10" s="37" customFormat="1" ht="25.5">
      <c r="A77" s="4" t="s">
        <v>18</v>
      </c>
      <c r="B77" s="13" t="s">
        <v>93</v>
      </c>
      <c r="C77" s="16">
        <v>394978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32">
        <f>SUM(C77:I77)</f>
        <v>394978</v>
      </c>
    </row>
    <row r="78" spans="1:10" s="37" customFormat="1">
      <c r="A78" s="4" t="s">
        <v>19</v>
      </c>
      <c r="B78" s="13" t="s">
        <v>94</v>
      </c>
      <c r="C78" s="16">
        <v>197000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32">
        <f>SUM(C78:I78)</f>
        <v>197000</v>
      </c>
    </row>
    <row r="79" spans="1:10" s="37" customFormat="1">
      <c r="A79" s="4" t="s">
        <v>20</v>
      </c>
      <c r="B79" s="13" t="s">
        <v>95</v>
      </c>
      <c r="C79" s="16">
        <v>26000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32">
        <f>SUM(C79:I79)</f>
        <v>26000</v>
      </c>
    </row>
    <row r="80" spans="1:10" s="37" customFormat="1">
      <c r="A80" s="4" t="s">
        <v>21</v>
      </c>
      <c r="B80" s="13" t="s">
        <v>96</v>
      </c>
      <c r="C80" s="16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32">
        <f>SUM(C80:I80)</f>
        <v>0</v>
      </c>
    </row>
    <row r="81" spans="1:10" s="37" customFormat="1">
      <c r="A81" s="7" t="s">
        <v>34</v>
      </c>
      <c r="B81" s="14"/>
      <c r="C81" s="18">
        <f t="shared" ref="C81:J81" si="9">SUM(C75:C80)</f>
        <v>1134170.05</v>
      </c>
      <c r="D81" s="27">
        <f t="shared" si="9"/>
        <v>0</v>
      </c>
      <c r="E81" s="27">
        <f t="shared" si="9"/>
        <v>0</v>
      </c>
      <c r="F81" s="27">
        <f t="shared" si="9"/>
        <v>0</v>
      </c>
      <c r="G81" s="27">
        <f t="shared" si="9"/>
        <v>0</v>
      </c>
      <c r="H81" s="27">
        <f t="shared" si="9"/>
        <v>0</v>
      </c>
      <c r="I81" s="27">
        <f t="shared" si="9"/>
        <v>0</v>
      </c>
      <c r="J81" s="34">
        <f t="shared" si="9"/>
        <v>1134170.05</v>
      </c>
    </row>
    <row r="82" spans="1:10" s="37" customFormat="1" ht="1.9" customHeight="1">
      <c r="A82" s="3"/>
      <c r="B82" s="12"/>
      <c r="C82" s="19"/>
      <c r="D82" s="28"/>
      <c r="E82" s="28"/>
      <c r="F82" s="28"/>
      <c r="G82" s="28"/>
      <c r="H82" s="28"/>
      <c r="I82" s="28"/>
      <c r="J82" s="32"/>
    </row>
    <row r="83" spans="1:10" s="37" customFormat="1">
      <c r="A83" s="3" t="s">
        <v>35</v>
      </c>
      <c r="B83" s="12"/>
      <c r="C83" s="19"/>
      <c r="D83" s="28"/>
      <c r="E83" s="28"/>
      <c r="F83" s="28"/>
      <c r="G83" s="28"/>
      <c r="H83" s="28"/>
      <c r="I83" s="28"/>
      <c r="J83" s="32"/>
    </row>
    <row r="84" spans="1:10" s="37" customFormat="1">
      <c r="A84" s="4" t="s">
        <v>16</v>
      </c>
      <c r="B84" s="13" t="s">
        <v>91</v>
      </c>
      <c r="C84" s="16">
        <v>159018.99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32">
        <f>SUM(C84:I84)</f>
        <v>159018.99</v>
      </c>
    </row>
    <row r="85" spans="1:10" s="37" customFormat="1">
      <c r="A85" s="4" t="s">
        <v>17</v>
      </c>
      <c r="B85" s="13" t="s">
        <v>92</v>
      </c>
      <c r="C85" s="16">
        <v>49389.279999999999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32">
        <f>SUM(C85:I85)</f>
        <v>49389.279999999999</v>
      </c>
    </row>
    <row r="86" spans="1:10" s="37" customFormat="1" ht="25.5">
      <c r="A86" s="4" t="s">
        <v>18</v>
      </c>
      <c r="B86" s="13" t="s">
        <v>93</v>
      </c>
      <c r="C86" s="16">
        <v>827085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32">
        <f>SUM(C86:I86)</f>
        <v>827085</v>
      </c>
    </row>
    <row r="87" spans="1:10" s="37" customFormat="1">
      <c r="A87" s="4" t="s">
        <v>19</v>
      </c>
      <c r="B87" s="13" t="s">
        <v>94</v>
      </c>
      <c r="C87" s="16">
        <v>98000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32">
        <f>SUM(C87:I87)</f>
        <v>98000</v>
      </c>
    </row>
    <row r="88" spans="1:10" s="37" customFormat="1">
      <c r="A88" s="4" t="s">
        <v>20</v>
      </c>
      <c r="B88" s="13" t="s">
        <v>95</v>
      </c>
      <c r="C88" s="16">
        <v>10000</v>
      </c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32">
        <f>SUM(C88:I88)</f>
        <v>10000</v>
      </c>
    </row>
    <row r="89" spans="1:10" s="37" customFormat="1">
      <c r="A89" s="4" t="s">
        <v>21</v>
      </c>
      <c r="B89" s="13" t="s">
        <v>96</v>
      </c>
      <c r="C89" s="16">
        <v>500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32">
        <f>SUM(C89:I89)</f>
        <v>500</v>
      </c>
    </row>
    <row r="90" spans="1:10" s="37" customFormat="1">
      <c r="A90" s="7" t="s">
        <v>36</v>
      </c>
      <c r="B90" s="14"/>
      <c r="C90" s="18">
        <f t="shared" ref="C90:J90" si="10">SUM(C84:C89)</f>
        <v>1143993.27</v>
      </c>
      <c r="D90" s="27">
        <f t="shared" si="10"/>
        <v>0</v>
      </c>
      <c r="E90" s="27">
        <f t="shared" si="10"/>
        <v>0</v>
      </c>
      <c r="F90" s="27">
        <f t="shared" si="10"/>
        <v>0</v>
      </c>
      <c r="G90" s="27">
        <f t="shared" si="10"/>
        <v>0</v>
      </c>
      <c r="H90" s="27">
        <f t="shared" si="10"/>
        <v>0</v>
      </c>
      <c r="I90" s="27">
        <f t="shared" si="10"/>
        <v>0</v>
      </c>
      <c r="J90" s="34">
        <f t="shared" si="10"/>
        <v>1143993.27</v>
      </c>
    </row>
    <row r="91" spans="1:10" s="37" customFormat="1" ht="1.9" customHeight="1">
      <c r="A91" s="3"/>
      <c r="B91" s="12"/>
      <c r="C91" s="19"/>
      <c r="D91" s="28"/>
      <c r="E91" s="28"/>
      <c r="F91" s="28"/>
      <c r="G91" s="28"/>
      <c r="H91" s="28"/>
      <c r="I91" s="28"/>
      <c r="J91" s="32"/>
    </row>
    <row r="92" spans="1:10" s="37" customFormat="1" ht="25.5">
      <c r="A92" s="3" t="s">
        <v>37</v>
      </c>
      <c r="B92" s="12"/>
      <c r="C92" s="19"/>
      <c r="D92" s="28"/>
      <c r="E92" s="28"/>
      <c r="F92" s="28"/>
      <c r="G92" s="28"/>
      <c r="H92" s="28"/>
      <c r="I92" s="28"/>
      <c r="J92" s="32"/>
    </row>
    <row r="93" spans="1:10" s="37" customFormat="1">
      <c r="A93" s="4" t="s">
        <v>16</v>
      </c>
      <c r="B93" s="13" t="s">
        <v>91</v>
      </c>
      <c r="C93" s="16">
        <v>140226.82999999999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32">
        <f>SUM(C93:I93)</f>
        <v>140226.82999999999</v>
      </c>
    </row>
    <row r="94" spans="1:10" s="37" customFormat="1">
      <c r="A94" s="4" t="s">
        <v>17</v>
      </c>
      <c r="B94" s="13" t="s">
        <v>92</v>
      </c>
      <c r="C94" s="16">
        <v>56205.01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32">
        <f>SUM(C94:I94)</f>
        <v>56205.01</v>
      </c>
    </row>
    <row r="95" spans="1:10" s="37" customFormat="1" ht="25.5">
      <c r="A95" s="4" t="s">
        <v>18</v>
      </c>
      <c r="B95" s="13" t="s">
        <v>93</v>
      </c>
      <c r="C95" s="16">
        <v>43000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32">
        <f>SUM(C95:I95)</f>
        <v>43000</v>
      </c>
    </row>
    <row r="96" spans="1:10" s="37" customFormat="1">
      <c r="A96" s="4" t="s">
        <v>19</v>
      </c>
      <c r="B96" s="13" t="s">
        <v>94</v>
      </c>
      <c r="C96" s="16">
        <v>10000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32">
        <f>SUM(C96:I96)</f>
        <v>10000</v>
      </c>
    </row>
    <row r="97" spans="1:10" s="37" customFormat="1">
      <c r="A97" s="4" t="s">
        <v>20</v>
      </c>
      <c r="B97" s="13" t="s">
        <v>95</v>
      </c>
      <c r="C97" s="16">
        <v>20000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45000</v>
      </c>
      <c r="J97" s="32">
        <f>SUM(C97:I97)</f>
        <v>65000</v>
      </c>
    </row>
    <row r="98" spans="1:10" s="37" customFormat="1">
      <c r="A98" s="4" t="s">
        <v>21</v>
      </c>
      <c r="B98" s="13" t="s">
        <v>96</v>
      </c>
      <c r="C98" s="16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32">
        <f>SUM(C98:I98)</f>
        <v>0</v>
      </c>
    </row>
    <row r="99" spans="1:10" s="37" customFormat="1">
      <c r="A99" s="7" t="s">
        <v>38</v>
      </c>
      <c r="B99" s="14"/>
      <c r="C99" s="18">
        <f t="shared" ref="C99:J99" si="11">SUM(C93:C98)</f>
        <v>269431.83999999997</v>
      </c>
      <c r="D99" s="27">
        <f t="shared" si="11"/>
        <v>0</v>
      </c>
      <c r="E99" s="27">
        <f t="shared" si="11"/>
        <v>0</v>
      </c>
      <c r="F99" s="27">
        <f t="shared" si="11"/>
        <v>0</v>
      </c>
      <c r="G99" s="27">
        <f t="shared" si="11"/>
        <v>0</v>
      </c>
      <c r="H99" s="27">
        <f t="shared" si="11"/>
        <v>0</v>
      </c>
      <c r="I99" s="27">
        <f t="shared" si="11"/>
        <v>45000</v>
      </c>
      <c r="J99" s="34">
        <f t="shared" si="11"/>
        <v>314431.83999999997</v>
      </c>
    </row>
    <row r="100" spans="1:10" s="37" customFormat="1" ht="1.9" customHeight="1">
      <c r="A100" s="3"/>
      <c r="B100" s="12"/>
      <c r="C100" s="19"/>
      <c r="D100" s="28"/>
      <c r="E100" s="28"/>
      <c r="F100" s="28"/>
      <c r="G100" s="28"/>
      <c r="H100" s="28"/>
      <c r="I100" s="28"/>
      <c r="J100" s="32"/>
    </row>
    <row r="101" spans="1:10" s="37" customFormat="1">
      <c r="A101" s="3" t="s">
        <v>39</v>
      </c>
      <c r="B101" s="12"/>
      <c r="C101" s="19"/>
      <c r="D101" s="28"/>
      <c r="E101" s="28"/>
      <c r="F101" s="28"/>
      <c r="G101" s="28"/>
      <c r="H101" s="28"/>
      <c r="I101" s="28"/>
      <c r="J101" s="32"/>
    </row>
    <row r="102" spans="1:10" s="37" customFormat="1">
      <c r="A102" s="4" t="s">
        <v>16</v>
      </c>
      <c r="B102" s="13" t="s">
        <v>91</v>
      </c>
      <c r="C102" s="16">
        <v>5000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32">
        <f>SUM(C102:I102)</f>
        <v>5000</v>
      </c>
    </row>
    <row r="103" spans="1:10" s="37" customFormat="1">
      <c r="A103" s="4" t="s">
        <v>17</v>
      </c>
      <c r="B103" s="13" t="s">
        <v>92</v>
      </c>
      <c r="C103" s="16">
        <v>1142.5</v>
      </c>
      <c r="D103" s="25">
        <v>0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32">
        <f>SUM(C103:I103)</f>
        <v>1142.5</v>
      </c>
    </row>
    <row r="104" spans="1:10" s="37" customFormat="1" ht="25.5">
      <c r="A104" s="4" t="s">
        <v>18</v>
      </c>
      <c r="B104" s="13" t="s">
        <v>93</v>
      </c>
      <c r="C104" s="16">
        <v>96944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32">
        <f>SUM(C104:I104)</f>
        <v>96944</v>
      </c>
    </row>
    <row r="105" spans="1:10" s="37" customFormat="1">
      <c r="A105" s="4" t="s">
        <v>19</v>
      </c>
      <c r="B105" s="13" t="s">
        <v>94</v>
      </c>
      <c r="C105" s="16">
        <v>0</v>
      </c>
      <c r="D105" s="25">
        <v>0</v>
      </c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32">
        <f>SUM(C105:I105)</f>
        <v>0</v>
      </c>
    </row>
    <row r="106" spans="1:10" s="37" customFormat="1">
      <c r="A106" s="4" t="s">
        <v>20</v>
      </c>
      <c r="B106" s="13" t="s">
        <v>95</v>
      </c>
      <c r="C106" s="16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32">
        <f>SUM(C106:I106)</f>
        <v>0</v>
      </c>
    </row>
    <row r="107" spans="1:10" s="37" customFormat="1">
      <c r="A107" s="4" t="s">
        <v>21</v>
      </c>
      <c r="B107" s="13" t="s">
        <v>96</v>
      </c>
      <c r="C107" s="16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32">
        <f>SUM(C107:I107)</f>
        <v>0</v>
      </c>
    </row>
    <row r="108" spans="1:10" s="37" customFormat="1">
      <c r="A108" s="7" t="s">
        <v>40</v>
      </c>
      <c r="B108" s="14"/>
      <c r="C108" s="18">
        <f t="shared" ref="C108:J108" si="12">SUM(C102:C107)</f>
        <v>103086.5</v>
      </c>
      <c r="D108" s="27">
        <f t="shared" si="12"/>
        <v>0</v>
      </c>
      <c r="E108" s="27">
        <f t="shared" si="12"/>
        <v>0</v>
      </c>
      <c r="F108" s="27">
        <f t="shared" si="12"/>
        <v>0</v>
      </c>
      <c r="G108" s="27">
        <f t="shared" si="12"/>
        <v>0</v>
      </c>
      <c r="H108" s="27">
        <f t="shared" si="12"/>
        <v>0</v>
      </c>
      <c r="I108" s="27">
        <f t="shared" si="12"/>
        <v>0</v>
      </c>
      <c r="J108" s="34">
        <f t="shared" si="12"/>
        <v>103086.5</v>
      </c>
    </row>
    <row r="109" spans="1:10" s="37" customFormat="1" ht="1.9" customHeight="1">
      <c r="A109" s="3"/>
      <c r="B109" s="12"/>
      <c r="C109" s="19"/>
      <c r="D109" s="28"/>
      <c r="E109" s="28"/>
      <c r="F109" s="28"/>
      <c r="G109" s="28"/>
      <c r="H109" s="28"/>
      <c r="I109" s="28"/>
      <c r="J109" s="32"/>
    </row>
    <row r="110" spans="1:10" s="37" customFormat="1">
      <c r="A110" s="3" t="s">
        <v>41</v>
      </c>
      <c r="B110" s="12"/>
      <c r="C110" s="19"/>
      <c r="D110" s="28"/>
      <c r="E110" s="28"/>
      <c r="F110" s="28"/>
      <c r="G110" s="28"/>
      <c r="H110" s="28"/>
      <c r="I110" s="28"/>
      <c r="J110" s="32"/>
    </row>
    <row r="111" spans="1:10" s="37" customFormat="1">
      <c r="A111" s="4" t="s">
        <v>16</v>
      </c>
      <c r="B111" s="13" t="s">
        <v>91</v>
      </c>
      <c r="C111" s="16">
        <v>32340</v>
      </c>
      <c r="D111" s="25">
        <v>124706.61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32">
        <f>SUM(C111:I111)</f>
        <v>157046.60999999999</v>
      </c>
    </row>
    <row r="112" spans="1:10" s="37" customFormat="1">
      <c r="A112" s="4" t="s">
        <v>17</v>
      </c>
      <c r="B112" s="13" t="s">
        <v>92</v>
      </c>
      <c r="C112" s="16">
        <v>19471.29</v>
      </c>
      <c r="D112" s="25">
        <v>64267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32">
        <f>SUM(C112:I112)</f>
        <v>83738.290000000008</v>
      </c>
    </row>
    <row r="113" spans="1:10" s="37" customFormat="1" ht="25.5">
      <c r="A113" s="4" t="s">
        <v>18</v>
      </c>
      <c r="B113" s="13" t="s">
        <v>93</v>
      </c>
      <c r="C113" s="16">
        <v>0</v>
      </c>
      <c r="D113" s="25">
        <v>7500</v>
      </c>
      <c r="E113" s="25">
        <v>0</v>
      </c>
      <c r="F113" s="25">
        <v>0</v>
      </c>
      <c r="G113" s="25">
        <v>0</v>
      </c>
      <c r="H113" s="25">
        <v>0</v>
      </c>
      <c r="I113" s="25">
        <v>0</v>
      </c>
      <c r="J113" s="32">
        <f>SUM(C113:I113)</f>
        <v>7500</v>
      </c>
    </row>
    <row r="114" spans="1:10" s="37" customFormat="1">
      <c r="A114" s="4" t="s">
        <v>19</v>
      </c>
      <c r="B114" s="13" t="s">
        <v>94</v>
      </c>
      <c r="C114" s="16">
        <v>0</v>
      </c>
      <c r="D114" s="25">
        <v>187500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32">
        <f>SUM(C114:I114)</f>
        <v>187500</v>
      </c>
    </row>
    <row r="115" spans="1:10" s="37" customFormat="1">
      <c r="A115" s="4" t="s">
        <v>20</v>
      </c>
      <c r="B115" s="13" t="s">
        <v>95</v>
      </c>
      <c r="C115" s="16">
        <v>0</v>
      </c>
      <c r="D115" s="25">
        <v>5000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32">
        <f>SUM(C115:I115)</f>
        <v>5000</v>
      </c>
    </row>
    <row r="116" spans="1:10" s="37" customFormat="1">
      <c r="A116" s="4" t="s">
        <v>21</v>
      </c>
      <c r="B116" s="13" t="s">
        <v>96</v>
      </c>
      <c r="C116" s="16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32">
        <f>SUM(C116:I116)</f>
        <v>0</v>
      </c>
    </row>
    <row r="117" spans="1:10" s="37" customFormat="1">
      <c r="A117" s="7" t="s">
        <v>40</v>
      </c>
      <c r="B117" s="14"/>
      <c r="C117" s="18">
        <f t="shared" ref="C117:J117" si="13">SUM(C111:C116)</f>
        <v>51811.29</v>
      </c>
      <c r="D117" s="27">
        <f t="shared" si="13"/>
        <v>388973.61</v>
      </c>
      <c r="E117" s="27">
        <f t="shared" si="13"/>
        <v>0</v>
      </c>
      <c r="F117" s="27">
        <f t="shared" si="13"/>
        <v>0</v>
      </c>
      <c r="G117" s="27">
        <f t="shared" si="13"/>
        <v>0</v>
      </c>
      <c r="H117" s="27">
        <f t="shared" si="13"/>
        <v>0</v>
      </c>
      <c r="I117" s="27">
        <f t="shared" si="13"/>
        <v>0</v>
      </c>
      <c r="J117" s="34">
        <f t="shared" si="13"/>
        <v>440784.9</v>
      </c>
    </row>
    <row r="118" spans="1:10" s="37" customFormat="1">
      <c r="A118" s="3" t="s">
        <v>42</v>
      </c>
      <c r="B118" s="12"/>
      <c r="C118" s="19"/>
      <c r="D118" s="28"/>
      <c r="E118" s="28"/>
      <c r="F118" s="28"/>
      <c r="G118" s="28"/>
      <c r="H118" s="28"/>
      <c r="I118" s="28"/>
      <c r="J118" s="32"/>
    </row>
    <row r="119" spans="1:10" s="37" customFormat="1">
      <c r="A119" s="4" t="s">
        <v>16</v>
      </c>
      <c r="B119" s="13" t="s">
        <v>91</v>
      </c>
      <c r="C119" s="16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32">
        <f>SUM(C119:I119)</f>
        <v>0</v>
      </c>
    </row>
    <row r="120" spans="1:10" s="37" customFormat="1">
      <c r="A120" s="4" t="s">
        <v>17</v>
      </c>
      <c r="B120" s="13" t="s">
        <v>92</v>
      </c>
      <c r="C120" s="16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32">
        <f>SUM(C120:I120)</f>
        <v>0</v>
      </c>
    </row>
    <row r="121" spans="1:10" s="37" customFormat="1" ht="25.5">
      <c r="A121" s="4" t="s">
        <v>18</v>
      </c>
      <c r="B121" s="13" t="s">
        <v>93</v>
      </c>
      <c r="C121" s="16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32">
        <f>SUM(C121:I121)</f>
        <v>0</v>
      </c>
    </row>
    <row r="122" spans="1:10" s="37" customFormat="1">
      <c r="A122" s="4" t="s">
        <v>19</v>
      </c>
      <c r="B122" s="13" t="s">
        <v>94</v>
      </c>
      <c r="C122" s="16">
        <v>0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32">
        <f>SUM(C122:I122)</f>
        <v>0</v>
      </c>
    </row>
    <row r="123" spans="1:10" s="37" customFormat="1">
      <c r="A123" s="4" t="s">
        <v>20</v>
      </c>
      <c r="B123" s="13" t="s">
        <v>95</v>
      </c>
      <c r="C123" s="16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32">
        <f>SUM(C123:I123)</f>
        <v>0</v>
      </c>
    </row>
    <row r="124" spans="1:10" s="37" customFormat="1">
      <c r="A124" s="4" t="s">
        <v>21</v>
      </c>
      <c r="B124" s="13" t="s">
        <v>96</v>
      </c>
      <c r="C124" s="16">
        <v>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32">
        <f>SUM(C124:I124)</f>
        <v>0</v>
      </c>
    </row>
    <row r="125" spans="1:10" s="37" customFormat="1">
      <c r="A125" s="7" t="s">
        <v>43</v>
      </c>
      <c r="B125" s="14"/>
      <c r="C125" s="18">
        <f t="shared" ref="C125:J125" si="14">SUM(C119:C124)</f>
        <v>0</v>
      </c>
      <c r="D125" s="27">
        <f t="shared" si="14"/>
        <v>0</v>
      </c>
      <c r="E125" s="27">
        <f t="shared" si="14"/>
        <v>0</v>
      </c>
      <c r="F125" s="27">
        <f t="shared" si="14"/>
        <v>0</v>
      </c>
      <c r="G125" s="27">
        <f t="shared" si="14"/>
        <v>0</v>
      </c>
      <c r="H125" s="27">
        <f t="shared" si="14"/>
        <v>0</v>
      </c>
      <c r="I125" s="27">
        <f t="shared" si="14"/>
        <v>0</v>
      </c>
      <c r="J125" s="34">
        <f t="shared" si="14"/>
        <v>0</v>
      </c>
    </row>
    <row r="126" spans="1:10" s="37" customFormat="1" ht="1.9" customHeight="1">
      <c r="A126" s="3"/>
      <c r="B126" s="12"/>
      <c r="C126" s="19"/>
      <c r="D126" s="28"/>
      <c r="E126" s="28"/>
      <c r="F126" s="28"/>
      <c r="G126" s="28"/>
      <c r="H126" s="28"/>
      <c r="I126" s="28"/>
      <c r="J126" s="32"/>
    </row>
    <row r="127" spans="1:10" s="37" customFormat="1">
      <c r="A127" s="3" t="s">
        <v>44</v>
      </c>
      <c r="B127" s="12"/>
      <c r="C127" s="19"/>
      <c r="D127" s="28"/>
      <c r="E127" s="28"/>
      <c r="F127" s="28"/>
      <c r="G127" s="28"/>
      <c r="H127" s="28"/>
      <c r="I127" s="28"/>
      <c r="J127" s="32"/>
    </row>
    <row r="128" spans="1:10" s="37" customFormat="1">
      <c r="A128" s="4" t="s">
        <v>16</v>
      </c>
      <c r="B128" s="13" t="s">
        <v>91</v>
      </c>
      <c r="C128" s="16">
        <v>0</v>
      </c>
      <c r="D128" s="25">
        <v>0</v>
      </c>
      <c r="E128" s="25">
        <v>0</v>
      </c>
      <c r="F128" s="25">
        <v>0</v>
      </c>
      <c r="G128" s="25">
        <v>0</v>
      </c>
      <c r="H128" s="25">
        <v>0</v>
      </c>
      <c r="I128" s="25">
        <v>0</v>
      </c>
      <c r="J128" s="32">
        <f>SUM(C128:I128)</f>
        <v>0</v>
      </c>
    </row>
    <row r="129" spans="1:10" s="37" customFormat="1">
      <c r="A129" s="4" t="s">
        <v>17</v>
      </c>
      <c r="B129" s="13" t="s">
        <v>92</v>
      </c>
      <c r="C129" s="16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32">
        <f>SUM(C129:I129)</f>
        <v>0</v>
      </c>
    </row>
    <row r="130" spans="1:10" s="37" customFormat="1" ht="25.5">
      <c r="A130" s="4" t="s">
        <v>18</v>
      </c>
      <c r="B130" s="13" t="s">
        <v>93</v>
      </c>
      <c r="C130" s="16">
        <v>2000</v>
      </c>
      <c r="D130" s="25">
        <v>0</v>
      </c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32">
        <f>SUM(C130:I130)</f>
        <v>2000</v>
      </c>
    </row>
    <row r="131" spans="1:10" s="37" customFormat="1">
      <c r="A131" s="4" t="s">
        <v>19</v>
      </c>
      <c r="B131" s="13" t="s">
        <v>94</v>
      </c>
      <c r="C131" s="16">
        <v>0</v>
      </c>
      <c r="D131" s="25">
        <v>0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32">
        <f>SUM(C131:I131)</f>
        <v>0</v>
      </c>
    </row>
    <row r="132" spans="1:10" s="37" customFormat="1">
      <c r="A132" s="4" t="s">
        <v>20</v>
      </c>
      <c r="B132" s="13" t="s">
        <v>95</v>
      </c>
      <c r="C132" s="16">
        <v>0</v>
      </c>
      <c r="D132" s="25">
        <v>0</v>
      </c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32">
        <f>SUM(C132:I132)</f>
        <v>0</v>
      </c>
    </row>
    <row r="133" spans="1:10" s="37" customFormat="1">
      <c r="A133" s="4" t="s">
        <v>21</v>
      </c>
      <c r="B133" s="13" t="s">
        <v>96</v>
      </c>
      <c r="C133" s="16">
        <v>0</v>
      </c>
      <c r="D133" s="25">
        <v>0</v>
      </c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32">
        <f>SUM(C133:I133)</f>
        <v>0</v>
      </c>
    </row>
    <row r="134" spans="1:10" s="37" customFormat="1">
      <c r="A134" s="7" t="s">
        <v>45</v>
      </c>
      <c r="B134" s="14"/>
      <c r="C134" s="18">
        <f t="shared" ref="C134:J134" si="15">SUM(C128:C133)</f>
        <v>2000</v>
      </c>
      <c r="D134" s="27">
        <f t="shared" si="15"/>
        <v>0</v>
      </c>
      <c r="E134" s="27">
        <f t="shared" si="15"/>
        <v>0</v>
      </c>
      <c r="F134" s="27">
        <f t="shared" si="15"/>
        <v>0</v>
      </c>
      <c r="G134" s="27">
        <f t="shared" si="15"/>
        <v>0</v>
      </c>
      <c r="H134" s="27">
        <f t="shared" si="15"/>
        <v>0</v>
      </c>
      <c r="I134" s="27">
        <f t="shared" si="15"/>
        <v>0</v>
      </c>
      <c r="J134" s="34">
        <f t="shared" si="15"/>
        <v>2000</v>
      </c>
    </row>
    <row r="135" spans="1:10" s="37" customFormat="1" ht="1.9" customHeight="1">
      <c r="A135" s="3"/>
      <c r="B135" s="12"/>
      <c r="C135" s="19"/>
      <c r="D135" s="28"/>
      <c r="E135" s="28"/>
      <c r="F135" s="28"/>
      <c r="G135" s="28"/>
      <c r="H135" s="28"/>
      <c r="I135" s="28"/>
      <c r="J135" s="32"/>
    </row>
    <row r="136" spans="1:10" s="37" customFormat="1">
      <c r="A136" s="3" t="s">
        <v>46</v>
      </c>
      <c r="B136" s="12"/>
      <c r="C136" s="19"/>
      <c r="D136" s="28"/>
      <c r="E136" s="28"/>
      <c r="F136" s="28"/>
      <c r="G136" s="28"/>
      <c r="H136" s="28"/>
      <c r="I136" s="28"/>
      <c r="J136" s="32"/>
    </row>
    <row r="137" spans="1:10" s="37" customFormat="1">
      <c r="A137" s="4" t="s">
        <v>16</v>
      </c>
      <c r="B137" s="13" t="s">
        <v>91</v>
      </c>
      <c r="C137" s="16">
        <v>0</v>
      </c>
      <c r="D137" s="25">
        <v>0</v>
      </c>
      <c r="E137" s="25">
        <v>0</v>
      </c>
      <c r="F137" s="25">
        <v>0</v>
      </c>
      <c r="G137" s="25">
        <v>0</v>
      </c>
      <c r="H137" s="25">
        <v>0</v>
      </c>
      <c r="I137" s="25">
        <v>0</v>
      </c>
      <c r="J137" s="32">
        <f>SUM(C137:I137)</f>
        <v>0</v>
      </c>
    </row>
    <row r="138" spans="1:10" s="37" customFormat="1">
      <c r="A138" s="4" t="s">
        <v>17</v>
      </c>
      <c r="B138" s="13" t="s">
        <v>92</v>
      </c>
      <c r="C138" s="16">
        <v>0</v>
      </c>
      <c r="D138" s="25">
        <v>0</v>
      </c>
      <c r="E138" s="25">
        <v>0</v>
      </c>
      <c r="F138" s="25">
        <v>0</v>
      </c>
      <c r="G138" s="25">
        <v>0</v>
      </c>
      <c r="H138" s="25">
        <v>0</v>
      </c>
      <c r="I138" s="25">
        <v>0</v>
      </c>
      <c r="J138" s="32">
        <f>SUM(C138:I138)</f>
        <v>0</v>
      </c>
    </row>
    <row r="139" spans="1:10" s="37" customFormat="1" ht="25.5">
      <c r="A139" s="4" t="s">
        <v>18</v>
      </c>
      <c r="B139" s="13" t="s">
        <v>93</v>
      </c>
      <c r="C139" s="16">
        <v>0</v>
      </c>
      <c r="D139" s="25">
        <v>0</v>
      </c>
      <c r="E139" s="25">
        <v>0</v>
      </c>
      <c r="F139" s="25">
        <v>0</v>
      </c>
      <c r="G139" s="25">
        <v>0</v>
      </c>
      <c r="H139" s="25">
        <v>0</v>
      </c>
      <c r="I139" s="25">
        <v>0</v>
      </c>
      <c r="J139" s="32">
        <f>SUM(C139:I139)</f>
        <v>0</v>
      </c>
    </row>
    <row r="140" spans="1:10" s="37" customFormat="1">
      <c r="A140" s="4" t="s">
        <v>19</v>
      </c>
      <c r="B140" s="13" t="s">
        <v>94</v>
      </c>
      <c r="C140" s="16">
        <v>0</v>
      </c>
      <c r="D140" s="25">
        <v>0</v>
      </c>
      <c r="E140" s="25">
        <v>0</v>
      </c>
      <c r="F140" s="25">
        <v>0</v>
      </c>
      <c r="G140" s="25">
        <v>0</v>
      </c>
      <c r="H140" s="25">
        <v>0</v>
      </c>
      <c r="I140" s="25">
        <v>0</v>
      </c>
      <c r="J140" s="32">
        <f>SUM(C140:I140)</f>
        <v>0</v>
      </c>
    </row>
    <row r="141" spans="1:10" s="37" customFormat="1">
      <c r="A141" s="4" t="s">
        <v>20</v>
      </c>
      <c r="B141" s="13" t="s">
        <v>95</v>
      </c>
      <c r="C141" s="16">
        <v>0</v>
      </c>
      <c r="D141" s="25">
        <v>0</v>
      </c>
      <c r="E141" s="25">
        <v>0</v>
      </c>
      <c r="F141" s="25">
        <v>0</v>
      </c>
      <c r="G141" s="25">
        <v>0</v>
      </c>
      <c r="H141" s="25">
        <v>0</v>
      </c>
      <c r="I141" s="25">
        <v>0</v>
      </c>
      <c r="J141" s="32">
        <f>SUM(C141:I141)</f>
        <v>0</v>
      </c>
    </row>
    <row r="142" spans="1:10" s="37" customFormat="1">
      <c r="A142" s="4" t="s">
        <v>21</v>
      </c>
      <c r="B142" s="13" t="s">
        <v>96</v>
      </c>
      <c r="C142" s="16">
        <v>0</v>
      </c>
      <c r="D142" s="25">
        <v>0</v>
      </c>
      <c r="E142" s="25">
        <v>0</v>
      </c>
      <c r="F142" s="25">
        <v>0</v>
      </c>
      <c r="G142" s="25">
        <v>0</v>
      </c>
      <c r="H142" s="25">
        <v>0</v>
      </c>
      <c r="I142" s="25">
        <v>0</v>
      </c>
      <c r="J142" s="32">
        <f>SUM(C142:I142)</f>
        <v>0</v>
      </c>
    </row>
    <row r="143" spans="1:10" s="37" customFormat="1">
      <c r="A143" s="7" t="s">
        <v>47</v>
      </c>
      <c r="B143" s="14"/>
      <c r="C143" s="18">
        <f t="shared" ref="C143:J143" si="16">SUM(C137:C142)</f>
        <v>0</v>
      </c>
      <c r="D143" s="27">
        <f t="shared" si="16"/>
        <v>0</v>
      </c>
      <c r="E143" s="27">
        <f t="shared" si="16"/>
        <v>0</v>
      </c>
      <c r="F143" s="27">
        <f t="shared" si="16"/>
        <v>0</v>
      </c>
      <c r="G143" s="27">
        <f t="shared" si="16"/>
        <v>0</v>
      </c>
      <c r="H143" s="27">
        <f t="shared" si="16"/>
        <v>0</v>
      </c>
      <c r="I143" s="27">
        <f t="shared" si="16"/>
        <v>0</v>
      </c>
      <c r="J143" s="34">
        <f t="shared" si="16"/>
        <v>0</v>
      </c>
    </row>
    <row r="144" spans="1:10" s="37" customFormat="1" ht="1.9" customHeight="1">
      <c r="A144" s="3"/>
      <c r="B144" s="12"/>
      <c r="C144" s="19"/>
      <c r="D144" s="28"/>
      <c r="E144" s="28"/>
      <c r="F144" s="28"/>
      <c r="G144" s="28"/>
      <c r="H144" s="28"/>
      <c r="I144" s="28"/>
      <c r="J144" s="32"/>
    </row>
    <row r="145" spans="1:10" s="37" customFormat="1">
      <c r="A145" s="7" t="s">
        <v>48</v>
      </c>
      <c r="B145" s="14"/>
      <c r="C145" s="18">
        <f t="shared" ref="C145:J145" si="17">SUM(C134+C125+C117+C108+C99+C90+C81+C73+C64+C55+C46+C37+C143)</f>
        <v>4927594.1399999997</v>
      </c>
      <c r="D145" s="27">
        <f t="shared" si="17"/>
        <v>388973.61</v>
      </c>
      <c r="E145" s="27">
        <f t="shared" si="17"/>
        <v>0</v>
      </c>
      <c r="F145" s="27">
        <f t="shared" si="17"/>
        <v>0</v>
      </c>
      <c r="G145" s="27">
        <f t="shared" si="17"/>
        <v>0</v>
      </c>
      <c r="H145" s="27">
        <f t="shared" si="17"/>
        <v>0</v>
      </c>
      <c r="I145" s="27">
        <f t="shared" si="17"/>
        <v>45000</v>
      </c>
      <c r="J145" s="34">
        <f t="shared" si="17"/>
        <v>5361567.75</v>
      </c>
    </row>
    <row r="146" spans="1:10" s="37" customFormat="1" ht="1.9" customHeight="1">
      <c r="A146" s="3"/>
      <c r="B146" s="12"/>
      <c r="C146" s="19"/>
      <c r="D146" s="28"/>
      <c r="E146" s="28"/>
      <c r="F146" s="28"/>
      <c r="G146" s="28"/>
      <c r="H146" s="28"/>
      <c r="I146" s="28"/>
      <c r="J146" s="32"/>
    </row>
    <row r="147" spans="1:10" s="37" customFormat="1">
      <c r="A147" s="3" t="s">
        <v>49</v>
      </c>
      <c r="B147" s="12"/>
      <c r="C147" s="19"/>
      <c r="D147" s="28"/>
      <c r="E147" s="28"/>
      <c r="F147" s="28"/>
      <c r="G147" s="28"/>
      <c r="H147" s="28"/>
      <c r="I147" s="28"/>
      <c r="J147" s="32"/>
    </row>
    <row r="148" spans="1:10" s="37" customFormat="1">
      <c r="A148" s="4" t="s">
        <v>16</v>
      </c>
      <c r="B148" s="13" t="s">
        <v>91</v>
      </c>
      <c r="C148" s="16">
        <v>0</v>
      </c>
      <c r="D148" s="25">
        <v>0</v>
      </c>
      <c r="E148" s="25">
        <v>0</v>
      </c>
      <c r="F148" s="25">
        <v>0</v>
      </c>
      <c r="G148" s="25">
        <v>0</v>
      </c>
      <c r="H148" s="25">
        <v>0</v>
      </c>
      <c r="I148" s="25">
        <v>0</v>
      </c>
      <c r="J148" s="32">
        <f>SUM(C148:I148)</f>
        <v>0</v>
      </c>
    </row>
    <row r="149" spans="1:10" s="37" customFormat="1">
      <c r="A149" s="4" t="s">
        <v>17</v>
      </c>
      <c r="B149" s="13" t="s">
        <v>92</v>
      </c>
      <c r="C149" s="16">
        <v>0</v>
      </c>
      <c r="D149" s="25">
        <v>0</v>
      </c>
      <c r="E149" s="25">
        <v>0</v>
      </c>
      <c r="F149" s="25">
        <v>0</v>
      </c>
      <c r="G149" s="25">
        <v>0</v>
      </c>
      <c r="H149" s="25">
        <v>0</v>
      </c>
      <c r="I149" s="25">
        <v>0</v>
      </c>
      <c r="J149" s="32">
        <f>SUM(C149:I149)</f>
        <v>0</v>
      </c>
    </row>
    <row r="150" spans="1:10" s="37" customFormat="1" ht="25.5">
      <c r="A150" s="4" t="s">
        <v>18</v>
      </c>
      <c r="B150" s="13" t="s">
        <v>93</v>
      </c>
      <c r="C150" s="16">
        <v>0</v>
      </c>
      <c r="D150" s="25">
        <v>0</v>
      </c>
      <c r="E150" s="25">
        <v>0</v>
      </c>
      <c r="F150" s="25">
        <v>0</v>
      </c>
      <c r="G150" s="25">
        <v>0</v>
      </c>
      <c r="H150" s="25">
        <v>0</v>
      </c>
      <c r="I150" s="25">
        <v>0</v>
      </c>
      <c r="J150" s="32">
        <f>SUM(C150:I150)</f>
        <v>0</v>
      </c>
    </row>
    <row r="151" spans="1:10" s="37" customFormat="1">
      <c r="A151" s="4" t="s">
        <v>19</v>
      </c>
      <c r="B151" s="13" t="s">
        <v>94</v>
      </c>
      <c r="C151" s="16">
        <v>0</v>
      </c>
      <c r="D151" s="25">
        <v>0</v>
      </c>
      <c r="E151" s="25">
        <v>0</v>
      </c>
      <c r="F151" s="25">
        <v>0</v>
      </c>
      <c r="G151" s="25">
        <v>0</v>
      </c>
      <c r="H151" s="25">
        <v>0</v>
      </c>
      <c r="I151" s="25">
        <v>0</v>
      </c>
      <c r="J151" s="32">
        <f>SUM(C151:I151)</f>
        <v>0</v>
      </c>
    </row>
    <row r="152" spans="1:10" s="37" customFormat="1">
      <c r="A152" s="4" t="s">
        <v>20</v>
      </c>
      <c r="B152" s="13" t="s">
        <v>95</v>
      </c>
      <c r="C152" s="16">
        <v>0</v>
      </c>
      <c r="D152" s="25">
        <v>0</v>
      </c>
      <c r="E152" s="25">
        <v>0</v>
      </c>
      <c r="F152" s="25">
        <v>0</v>
      </c>
      <c r="G152" s="25">
        <v>0</v>
      </c>
      <c r="H152" s="25">
        <v>30592875.469999999</v>
      </c>
      <c r="I152" s="25">
        <v>223300</v>
      </c>
      <c r="J152" s="32">
        <f>SUM(C152:I152)</f>
        <v>30816175.469999999</v>
      </c>
    </row>
    <row r="153" spans="1:10" s="37" customFormat="1">
      <c r="A153" s="4" t="s">
        <v>21</v>
      </c>
      <c r="B153" s="13" t="s">
        <v>96</v>
      </c>
      <c r="C153" s="16">
        <v>0</v>
      </c>
      <c r="D153" s="25">
        <v>0</v>
      </c>
      <c r="E153" s="25">
        <v>0</v>
      </c>
      <c r="F153" s="25">
        <v>0</v>
      </c>
      <c r="G153" s="25">
        <v>0</v>
      </c>
      <c r="H153" s="25">
        <v>0</v>
      </c>
      <c r="I153" s="25">
        <v>0</v>
      </c>
      <c r="J153" s="32">
        <f>SUM(C153:I153)</f>
        <v>0</v>
      </c>
    </row>
    <row r="154" spans="1:10" s="37" customFormat="1">
      <c r="A154" s="7" t="s">
        <v>50</v>
      </c>
      <c r="B154" s="14"/>
      <c r="C154" s="18">
        <f t="shared" ref="C154:J154" si="18">SUM(C148:C153)</f>
        <v>0</v>
      </c>
      <c r="D154" s="27">
        <f t="shared" si="18"/>
        <v>0</v>
      </c>
      <c r="E154" s="27">
        <f t="shared" si="18"/>
        <v>0</v>
      </c>
      <c r="F154" s="27">
        <f t="shared" si="18"/>
        <v>0</v>
      </c>
      <c r="G154" s="27">
        <f t="shared" si="18"/>
        <v>0</v>
      </c>
      <c r="H154" s="27">
        <f t="shared" si="18"/>
        <v>30592875.469999999</v>
      </c>
      <c r="I154" s="27">
        <f t="shared" si="18"/>
        <v>223300</v>
      </c>
      <c r="J154" s="34">
        <f t="shared" si="18"/>
        <v>30816175.469999999</v>
      </c>
    </row>
    <row r="155" spans="1:10" s="37" customFormat="1" ht="1.9" customHeight="1">
      <c r="A155" s="3"/>
      <c r="B155" s="12"/>
      <c r="C155" s="19"/>
      <c r="D155" s="28"/>
      <c r="E155" s="28"/>
      <c r="F155" s="28"/>
      <c r="G155" s="28"/>
      <c r="H155" s="28"/>
      <c r="I155" s="28"/>
      <c r="J155" s="32"/>
    </row>
    <row r="156" spans="1:10" s="37" customFormat="1" ht="38.25">
      <c r="A156" s="3" t="s">
        <v>51</v>
      </c>
      <c r="B156" s="12"/>
      <c r="C156" s="19"/>
      <c r="D156" s="28"/>
      <c r="E156" s="28"/>
      <c r="F156" s="28"/>
      <c r="G156" s="28"/>
      <c r="H156" s="28"/>
      <c r="I156" s="28"/>
      <c r="J156" s="32"/>
    </row>
    <row r="157" spans="1:10" s="37" customFormat="1">
      <c r="A157" s="4" t="s">
        <v>16</v>
      </c>
      <c r="B157" s="13" t="s">
        <v>91</v>
      </c>
      <c r="C157" s="21" t="s">
        <v>114</v>
      </c>
      <c r="D157" s="30" t="s">
        <v>114</v>
      </c>
      <c r="E157" s="30" t="s">
        <v>114</v>
      </c>
      <c r="F157" s="30" t="s">
        <v>114</v>
      </c>
      <c r="G157" s="30" t="s">
        <v>114</v>
      </c>
      <c r="H157" s="30" t="s">
        <v>114</v>
      </c>
      <c r="I157" s="30" t="s">
        <v>114</v>
      </c>
      <c r="J157" s="35">
        <f>SUM(C157:I157)</f>
        <v>0</v>
      </c>
    </row>
    <row r="158" spans="1:10" s="37" customFormat="1">
      <c r="A158" s="4" t="s">
        <v>17</v>
      </c>
      <c r="B158" s="13" t="s">
        <v>92</v>
      </c>
      <c r="C158" s="21" t="s">
        <v>114</v>
      </c>
      <c r="D158" s="30" t="s">
        <v>114</v>
      </c>
      <c r="E158" s="30" t="s">
        <v>114</v>
      </c>
      <c r="F158" s="30" t="s">
        <v>114</v>
      </c>
      <c r="G158" s="30" t="s">
        <v>114</v>
      </c>
      <c r="H158" s="30" t="s">
        <v>114</v>
      </c>
      <c r="I158" s="30" t="s">
        <v>114</v>
      </c>
      <c r="J158" s="35">
        <f>SUM(C158:I158)</f>
        <v>0</v>
      </c>
    </row>
    <row r="159" spans="1:10" s="37" customFormat="1" ht="25.5">
      <c r="A159" s="4" t="s">
        <v>18</v>
      </c>
      <c r="B159" s="13" t="s">
        <v>93</v>
      </c>
      <c r="C159" s="21" t="s">
        <v>114</v>
      </c>
      <c r="D159" s="30" t="s">
        <v>114</v>
      </c>
      <c r="E159" s="30" t="s">
        <v>114</v>
      </c>
      <c r="F159" s="30" t="s">
        <v>114</v>
      </c>
      <c r="G159" s="30">
        <v>1500</v>
      </c>
      <c r="H159" s="30" t="s">
        <v>114</v>
      </c>
      <c r="I159" s="30" t="s">
        <v>114</v>
      </c>
      <c r="J159" s="35">
        <f>SUM(C159:I159)</f>
        <v>1500</v>
      </c>
    </row>
    <row r="160" spans="1:10" s="37" customFormat="1">
      <c r="A160" s="4" t="s">
        <v>19</v>
      </c>
      <c r="B160" s="13" t="s">
        <v>94</v>
      </c>
      <c r="C160" s="21" t="s">
        <v>114</v>
      </c>
      <c r="D160" s="30" t="s">
        <v>114</v>
      </c>
      <c r="E160" s="30" t="s">
        <v>114</v>
      </c>
      <c r="F160" s="30" t="s">
        <v>114</v>
      </c>
      <c r="G160" s="30" t="s">
        <v>114</v>
      </c>
      <c r="H160" s="30" t="s">
        <v>114</v>
      </c>
      <c r="I160" s="30" t="s">
        <v>114</v>
      </c>
      <c r="J160" s="35">
        <f>SUM(C160:I160)</f>
        <v>0</v>
      </c>
    </row>
    <row r="161" spans="1:10" s="37" customFormat="1">
      <c r="A161" s="4" t="s">
        <v>20</v>
      </c>
      <c r="B161" s="13" t="s">
        <v>95</v>
      </c>
      <c r="C161" s="21" t="s">
        <v>114</v>
      </c>
      <c r="D161" s="30" t="s">
        <v>114</v>
      </c>
      <c r="E161" s="30" t="s">
        <v>114</v>
      </c>
      <c r="F161" s="30" t="s">
        <v>114</v>
      </c>
      <c r="G161" s="30" t="s">
        <v>114</v>
      </c>
      <c r="H161" s="30" t="s">
        <v>114</v>
      </c>
      <c r="I161" s="30" t="s">
        <v>114</v>
      </c>
      <c r="J161" s="35">
        <f>SUM(C161:I161)</f>
        <v>0</v>
      </c>
    </row>
    <row r="162" spans="1:10" s="37" customFormat="1">
      <c r="A162" s="4" t="s">
        <v>21</v>
      </c>
      <c r="B162" s="13" t="s">
        <v>96</v>
      </c>
      <c r="C162" s="16">
        <v>0</v>
      </c>
      <c r="D162" s="25">
        <v>0</v>
      </c>
      <c r="E162" s="25">
        <v>0</v>
      </c>
      <c r="F162" s="25">
        <v>0</v>
      </c>
      <c r="G162" s="25">
        <v>867750</v>
      </c>
      <c r="H162" s="25">
        <v>40</v>
      </c>
      <c r="I162" s="25">
        <v>0</v>
      </c>
      <c r="J162" s="32">
        <f>SUM(C162:I162)</f>
        <v>867790</v>
      </c>
    </row>
    <row r="163" spans="1:10" s="37" customFormat="1">
      <c r="A163" s="7" t="s">
        <v>52</v>
      </c>
      <c r="B163" s="14"/>
      <c r="C163" s="18">
        <f t="shared" ref="C163:J163" si="19">SUM(C157:C162)</f>
        <v>0</v>
      </c>
      <c r="D163" s="27">
        <f t="shared" si="19"/>
        <v>0</v>
      </c>
      <c r="E163" s="27">
        <f t="shared" si="19"/>
        <v>0</v>
      </c>
      <c r="F163" s="27">
        <f t="shared" si="19"/>
        <v>0</v>
      </c>
      <c r="G163" s="27">
        <f t="shared" si="19"/>
        <v>869250</v>
      </c>
      <c r="H163" s="27">
        <f t="shared" si="19"/>
        <v>40</v>
      </c>
      <c r="I163" s="27">
        <f t="shared" si="19"/>
        <v>0</v>
      </c>
      <c r="J163" s="34">
        <f t="shared" si="19"/>
        <v>869290</v>
      </c>
    </row>
    <row r="164" spans="1:10" s="37" customFormat="1" ht="1.9" customHeight="1">
      <c r="A164" s="3"/>
      <c r="B164" s="12"/>
      <c r="C164" s="19"/>
      <c r="D164" s="28"/>
      <c r="E164" s="28"/>
      <c r="F164" s="28"/>
      <c r="G164" s="28"/>
      <c r="H164" s="28"/>
      <c r="I164" s="28"/>
      <c r="J164" s="32"/>
    </row>
    <row r="165" spans="1:10" s="37" customFormat="1">
      <c r="A165" s="5" t="s">
        <v>53</v>
      </c>
      <c r="B165" s="14"/>
      <c r="C165" s="18">
        <f t="shared" ref="C165:J165" si="20">SUM(C145+C28+C163+C154)</f>
        <v>11841245.699999999</v>
      </c>
      <c r="D165" s="27">
        <f t="shared" si="20"/>
        <v>388973.61</v>
      </c>
      <c r="E165" s="27">
        <f t="shared" si="20"/>
        <v>277048</v>
      </c>
      <c r="F165" s="27">
        <f t="shared" si="20"/>
        <v>0</v>
      </c>
      <c r="G165" s="27">
        <f t="shared" si="20"/>
        <v>869250</v>
      </c>
      <c r="H165" s="27">
        <f t="shared" si="20"/>
        <v>30592915.469999999</v>
      </c>
      <c r="I165" s="27">
        <f t="shared" si="20"/>
        <v>268300</v>
      </c>
      <c r="J165" s="34">
        <f t="shared" si="20"/>
        <v>44237732.780000001</v>
      </c>
    </row>
    <row r="166" spans="1:10" s="37" customFormat="1" ht="1.9" customHeight="1">
      <c r="A166" s="3"/>
      <c r="B166" s="12"/>
      <c r="C166" s="19"/>
      <c r="D166" s="28"/>
      <c r="E166" s="28"/>
      <c r="F166" s="28"/>
      <c r="G166" s="28"/>
      <c r="H166" s="28"/>
      <c r="I166" s="28"/>
      <c r="J166" s="32"/>
    </row>
    <row r="167" spans="1:10" s="37" customFormat="1">
      <c r="A167" s="3" t="s">
        <v>54</v>
      </c>
      <c r="B167" s="12"/>
      <c r="C167" s="19"/>
      <c r="D167" s="28"/>
      <c r="E167" s="28"/>
      <c r="F167" s="28"/>
      <c r="G167" s="28"/>
      <c r="H167" s="28"/>
      <c r="I167" s="28"/>
      <c r="J167" s="32"/>
    </row>
    <row r="168" spans="1:10" s="37" customFormat="1">
      <c r="A168" s="6" t="s">
        <v>55</v>
      </c>
      <c r="B168" s="12" t="s">
        <v>97</v>
      </c>
      <c r="C168" s="16">
        <v>30000</v>
      </c>
      <c r="D168" s="25">
        <v>0</v>
      </c>
      <c r="E168" s="25">
        <v>0</v>
      </c>
      <c r="F168" s="25">
        <v>0</v>
      </c>
      <c r="G168" s="25">
        <v>0</v>
      </c>
      <c r="H168" s="25">
        <v>0</v>
      </c>
      <c r="I168" s="25">
        <v>0</v>
      </c>
      <c r="J168" s="32">
        <f>SUM(C168:I168)</f>
        <v>30000</v>
      </c>
    </row>
    <row r="169" spans="1:10" s="37" customFormat="1">
      <c r="A169" s="6" t="s">
        <v>56</v>
      </c>
      <c r="B169" s="12" t="s">
        <v>97</v>
      </c>
      <c r="C169" s="16">
        <v>3450000</v>
      </c>
      <c r="D169" s="25">
        <v>0</v>
      </c>
      <c r="E169" s="25">
        <v>0</v>
      </c>
      <c r="F169" s="25">
        <v>0</v>
      </c>
      <c r="G169" s="25" t="s">
        <v>123</v>
      </c>
      <c r="H169" s="25">
        <v>0</v>
      </c>
      <c r="I169" s="25">
        <v>0</v>
      </c>
      <c r="J169" s="32">
        <f>SUM(C169:I169)</f>
        <v>3450000</v>
      </c>
    </row>
    <row r="170" spans="1:10" s="37" customFormat="1">
      <c r="A170" s="6" t="s">
        <v>57</v>
      </c>
      <c r="B170" s="12" t="s">
        <v>97</v>
      </c>
      <c r="C170" s="16">
        <v>1674471.02</v>
      </c>
      <c r="D170" s="25">
        <v>5559.39</v>
      </c>
      <c r="E170" s="25">
        <v>10000</v>
      </c>
      <c r="F170" s="25">
        <v>0</v>
      </c>
      <c r="G170" s="25">
        <v>1039786</v>
      </c>
      <c r="H170" s="25">
        <v>0</v>
      </c>
      <c r="I170" s="25">
        <v>20000</v>
      </c>
      <c r="J170" s="32">
        <f>SUM(C170:I170)</f>
        <v>2749816.41</v>
      </c>
    </row>
    <row r="171" spans="1:10" s="37" customFormat="1">
      <c r="A171" s="6" t="s">
        <v>58</v>
      </c>
      <c r="B171" s="12" t="s">
        <v>97</v>
      </c>
      <c r="C171" s="16">
        <v>0</v>
      </c>
      <c r="D171" s="25">
        <v>15000</v>
      </c>
      <c r="E171" s="25">
        <v>0</v>
      </c>
      <c r="F171" s="25">
        <v>0</v>
      </c>
      <c r="G171" s="25">
        <v>0</v>
      </c>
      <c r="H171" s="25">
        <v>0</v>
      </c>
      <c r="I171" s="25">
        <v>0</v>
      </c>
      <c r="J171" s="32">
        <f>SUM(C171:I171)</f>
        <v>15000</v>
      </c>
    </row>
    <row r="172" spans="1:10" s="37" customFormat="1">
      <c r="A172" s="6" t="s">
        <v>59</v>
      </c>
      <c r="B172" s="12" t="s">
        <v>97</v>
      </c>
      <c r="C172" s="16">
        <v>0</v>
      </c>
      <c r="D172" s="25">
        <v>0</v>
      </c>
      <c r="E172" s="25">
        <v>0</v>
      </c>
      <c r="F172" s="25">
        <v>0</v>
      </c>
      <c r="G172" s="25">
        <v>0</v>
      </c>
      <c r="H172" s="25">
        <v>0</v>
      </c>
      <c r="I172" s="25">
        <v>21356</v>
      </c>
      <c r="J172" s="32">
        <f>SUM(C172:I172)</f>
        <v>21356</v>
      </c>
    </row>
    <row r="173" spans="1:10" s="37" customFormat="1" ht="25.5">
      <c r="A173" s="6" t="s">
        <v>60</v>
      </c>
      <c r="B173" s="12" t="s">
        <v>97</v>
      </c>
      <c r="C173" s="16">
        <v>0</v>
      </c>
      <c r="D173" s="25">
        <v>0</v>
      </c>
      <c r="E173" s="25">
        <v>0</v>
      </c>
      <c r="F173" s="25">
        <v>0</v>
      </c>
      <c r="G173" s="25">
        <v>0</v>
      </c>
      <c r="H173" s="25">
        <v>0</v>
      </c>
      <c r="I173" s="25">
        <v>0</v>
      </c>
      <c r="J173" s="32">
        <f>SUM(C173:I173)</f>
        <v>0</v>
      </c>
    </row>
    <row r="174" spans="1:10" s="37" customFormat="1">
      <c r="A174" s="5" t="s">
        <v>61</v>
      </c>
      <c r="B174" s="14"/>
      <c r="C174" s="18">
        <f t="shared" ref="C174:J174" si="21">SUM(C168:C173)</f>
        <v>5154471.0199999996</v>
      </c>
      <c r="D174" s="27">
        <f t="shared" si="21"/>
        <v>20559.39</v>
      </c>
      <c r="E174" s="27">
        <f t="shared" si="21"/>
        <v>10000</v>
      </c>
      <c r="F174" s="27">
        <f t="shared" si="21"/>
        <v>0</v>
      </c>
      <c r="G174" s="27">
        <f t="shared" si="21"/>
        <v>1039786</v>
      </c>
      <c r="H174" s="27">
        <f t="shared" si="21"/>
        <v>0</v>
      </c>
      <c r="I174" s="27">
        <f t="shared" si="21"/>
        <v>41356</v>
      </c>
      <c r="J174" s="34">
        <f t="shared" si="21"/>
        <v>6266172.4100000001</v>
      </c>
    </row>
    <row r="175" spans="1:10" s="37" customFormat="1" ht="1.9" customHeight="1">
      <c r="A175" s="3"/>
      <c r="B175" s="12"/>
      <c r="C175" s="19"/>
      <c r="D175" s="28"/>
      <c r="E175" s="28"/>
      <c r="F175" s="28"/>
      <c r="G175" s="28"/>
      <c r="H175" s="28"/>
      <c r="I175" s="28"/>
      <c r="J175" s="32"/>
    </row>
    <row r="176" spans="1:10" s="37" customFormat="1">
      <c r="A176" s="5" t="s">
        <v>62</v>
      </c>
      <c r="B176" s="14"/>
      <c r="C176" s="18">
        <f t="shared" ref="C176:J176" si="22">C165+C174</f>
        <v>16995716.719999999</v>
      </c>
      <c r="D176" s="27">
        <f t="shared" si="22"/>
        <v>409533</v>
      </c>
      <c r="E176" s="27">
        <f t="shared" si="22"/>
        <v>287048</v>
      </c>
      <c r="F176" s="27">
        <f t="shared" si="22"/>
        <v>0</v>
      </c>
      <c r="G176" s="27">
        <f t="shared" si="22"/>
        <v>1909036</v>
      </c>
      <c r="H176" s="27">
        <f t="shared" si="22"/>
        <v>30592915.469999999</v>
      </c>
      <c r="I176" s="27">
        <f t="shared" si="22"/>
        <v>309656</v>
      </c>
      <c r="J176" s="34">
        <f t="shared" si="22"/>
        <v>50503905.189999998</v>
      </c>
    </row>
    <row r="177" spans="1:10" s="37" customFormat="1" ht="1.9" customHeight="1">
      <c r="A177" s="3"/>
      <c r="B177" s="12"/>
      <c r="C177" s="19"/>
      <c r="D177" s="28"/>
      <c r="E177" s="28"/>
      <c r="F177" s="28"/>
      <c r="G177" s="28"/>
      <c r="H177" s="28"/>
      <c r="I177" s="28"/>
      <c r="J177" s="32"/>
    </row>
    <row r="178" spans="1:10" s="37" customFormat="1">
      <c r="A178" s="3" t="s">
        <v>63</v>
      </c>
      <c r="B178" s="12"/>
      <c r="C178" s="19"/>
      <c r="D178" s="28"/>
      <c r="E178" s="28"/>
      <c r="F178" s="28"/>
      <c r="G178" s="28"/>
      <c r="H178" s="28"/>
      <c r="I178" s="28"/>
      <c r="J178" s="32"/>
    </row>
    <row r="179" spans="1:10" s="37" customFormat="1">
      <c r="A179" s="6" t="s">
        <v>64</v>
      </c>
      <c r="B179" s="12" t="s">
        <v>98</v>
      </c>
      <c r="C179" s="16">
        <v>0</v>
      </c>
      <c r="D179" s="25">
        <v>0</v>
      </c>
      <c r="E179" s="25">
        <v>0</v>
      </c>
      <c r="F179" s="25">
        <v>0</v>
      </c>
      <c r="G179" s="25">
        <v>0</v>
      </c>
      <c r="H179" s="25">
        <v>0</v>
      </c>
      <c r="I179" s="25">
        <v>0</v>
      </c>
      <c r="J179" s="32">
        <f>SUM(C179:I179)</f>
        <v>0</v>
      </c>
    </row>
    <row r="180" spans="1:10" s="37" customFormat="1">
      <c r="A180" s="6" t="s">
        <v>65</v>
      </c>
      <c r="B180" s="12" t="s">
        <v>99</v>
      </c>
      <c r="C180" s="16">
        <v>0</v>
      </c>
      <c r="D180" s="25">
        <v>0</v>
      </c>
      <c r="E180" s="25">
        <v>0</v>
      </c>
      <c r="F180" s="25">
        <v>0</v>
      </c>
      <c r="G180" s="25">
        <v>0</v>
      </c>
      <c r="H180" s="25">
        <v>0</v>
      </c>
      <c r="I180" s="25">
        <v>0</v>
      </c>
      <c r="J180" s="32">
        <f>SUM(C180:I180)</f>
        <v>0</v>
      </c>
    </row>
    <row r="181" spans="1:10" s="37" customFormat="1">
      <c r="A181" s="6" t="s">
        <v>66</v>
      </c>
      <c r="B181" s="12" t="s">
        <v>100</v>
      </c>
      <c r="C181" s="16">
        <v>0</v>
      </c>
      <c r="D181" s="25">
        <v>0</v>
      </c>
      <c r="E181" s="25">
        <v>0</v>
      </c>
      <c r="F181" s="25">
        <v>0</v>
      </c>
      <c r="G181" s="25">
        <v>0</v>
      </c>
      <c r="H181" s="25">
        <v>0</v>
      </c>
      <c r="I181" s="25">
        <v>0</v>
      </c>
      <c r="J181" s="32">
        <f>SUM(C181:I181)</f>
        <v>0</v>
      </c>
    </row>
    <row r="182" spans="1:10" s="37" customFormat="1">
      <c r="A182" s="6" t="s">
        <v>67</v>
      </c>
      <c r="B182" s="12" t="s">
        <v>101</v>
      </c>
      <c r="C182" s="16">
        <v>0</v>
      </c>
      <c r="D182" s="25">
        <v>0</v>
      </c>
      <c r="E182" s="25">
        <v>0</v>
      </c>
      <c r="F182" s="25">
        <v>0</v>
      </c>
      <c r="G182" s="25">
        <v>0</v>
      </c>
      <c r="H182" s="25">
        <v>0</v>
      </c>
      <c r="I182" s="25">
        <v>0</v>
      </c>
      <c r="J182" s="32">
        <f>SUM(C182:I182)</f>
        <v>0</v>
      </c>
    </row>
    <row r="183" spans="1:10" s="37" customFormat="1" ht="25.5">
      <c r="A183" s="6" t="s">
        <v>68</v>
      </c>
      <c r="B183" s="12" t="s">
        <v>102</v>
      </c>
      <c r="C183" s="16">
        <v>0</v>
      </c>
      <c r="D183" s="25">
        <v>0</v>
      </c>
      <c r="E183" s="25">
        <v>0</v>
      </c>
      <c r="F183" s="25">
        <v>0</v>
      </c>
      <c r="G183" s="25">
        <v>0</v>
      </c>
      <c r="H183" s="25">
        <v>0</v>
      </c>
      <c r="I183" s="25">
        <v>0</v>
      </c>
      <c r="J183" s="32">
        <f>SUM(C183:I183)</f>
        <v>0</v>
      </c>
    </row>
    <row r="184" spans="1:10" s="37" customFormat="1">
      <c r="A184" s="6" t="s">
        <v>69</v>
      </c>
      <c r="B184" s="12" t="s">
        <v>103</v>
      </c>
      <c r="C184" s="16">
        <v>0</v>
      </c>
      <c r="D184" s="25">
        <v>0</v>
      </c>
      <c r="E184" s="25">
        <v>0</v>
      </c>
      <c r="F184" s="25">
        <v>0</v>
      </c>
      <c r="G184" s="25">
        <v>0</v>
      </c>
      <c r="H184" s="25">
        <v>0</v>
      </c>
      <c r="I184" s="25">
        <v>0</v>
      </c>
      <c r="J184" s="32">
        <f>SUM(C184:I184)</f>
        <v>0</v>
      </c>
    </row>
    <row r="185" spans="1:10" s="37" customFormat="1" ht="25.5">
      <c r="A185" s="6" t="s">
        <v>70</v>
      </c>
      <c r="B185" s="12" t="s">
        <v>104</v>
      </c>
      <c r="C185" s="16">
        <v>0</v>
      </c>
      <c r="D185" s="25">
        <v>0</v>
      </c>
      <c r="E185" s="25">
        <v>0</v>
      </c>
      <c r="F185" s="25">
        <v>0</v>
      </c>
      <c r="G185" s="25">
        <v>0</v>
      </c>
      <c r="H185" s="25">
        <v>0</v>
      </c>
      <c r="I185" s="25">
        <v>0</v>
      </c>
      <c r="J185" s="32">
        <f>SUM(C185:I185)</f>
        <v>0</v>
      </c>
    </row>
    <row r="186" spans="1:10" s="37" customFormat="1">
      <c r="A186" s="6" t="s">
        <v>71</v>
      </c>
      <c r="B186" s="12" t="s">
        <v>105</v>
      </c>
      <c r="C186" s="16">
        <v>0</v>
      </c>
      <c r="D186" s="25">
        <v>0</v>
      </c>
      <c r="E186" s="25">
        <v>0</v>
      </c>
      <c r="F186" s="25">
        <v>0</v>
      </c>
      <c r="G186" s="25">
        <v>0</v>
      </c>
      <c r="H186" s="25">
        <v>0</v>
      </c>
      <c r="I186" s="25">
        <v>0</v>
      </c>
      <c r="J186" s="32">
        <f>SUM(C186:I186)</f>
        <v>0</v>
      </c>
    </row>
    <row r="187" spans="1:10" s="37" customFormat="1">
      <c r="A187" s="6" t="s">
        <v>72</v>
      </c>
      <c r="B187" s="12" t="s">
        <v>106</v>
      </c>
      <c r="C187" s="16">
        <v>0</v>
      </c>
      <c r="D187" s="25">
        <v>0</v>
      </c>
      <c r="E187" s="25">
        <v>0</v>
      </c>
      <c r="F187" s="25">
        <v>0</v>
      </c>
      <c r="G187" s="25">
        <v>0</v>
      </c>
      <c r="H187" s="25">
        <v>0</v>
      </c>
      <c r="I187" s="25">
        <v>0</v>
      </c>
      <c r="J187" s="32">
        <f>SUM(C187:I187)</f>
        <v>0</v>
      </c>
    </row>
    <row r="188" spans="1:10" s="37" customFormat="1">
      <c r="A188" s="6" t="s">
        <v>73</v>
      </c>
      <c r="B188" s="12" t="s">
        <v>107</v>
      </c>
      <c r="C188" s="16">
        <v>0</v>
      </c>
      <c r="D188" s="25">
        <v>0</v>
      </c>
      <c r="E188" s="25">
        <v>0</v>
      </c>
      <c r="F188" s="25">
        <v>0</v>
      </c>
      <c r="G188" s="25">
        <v>0</v>
      </c>
      <c r="H188" s="25">
        <v>0</v>
      </c>
      <c r="I188" s="25">
        <v>0</v>
      </c>
      <c r="J188" s="32">
        <f>SUM(C188:I188)</f>
        <v>0</v>
      </c>
    </row>
    <row r="189" spans="1:10" s="37" customFormat="1">
      <c r="A189" s="6" t="s">
        <v>74</v>
      </c>
      <c r="B189" s="12" t="s">
        <v>107</v>
      </c>
      <c r="C189" s="16">
        <v>0</v>
      </c>
      <c r="D189" s="25">
        <v>0</v>
      </c>
      <c r="E189" s="25">
        <v>0</v>
      </c>
      <c r="F189" s="25">
        <v>0</v>
      </c>
      <c r="G189" s="25">
        <v>0</v>
      </c>
      <c r="H189" s="25">
        <v>0</v>
      </c>
      <c r="I189" s="25">
        <v>0</v>
      </c>
      <c r="J189" s="32">
        <f>SUM(C189:I189)</f>
        <v>0</v>
      </c>
    </row>
    <row r="190" spans="1:10" s="37" customFormat="1">
      <c r="A190" s="6" t="s">
        <v>75</v>
      </c>
      <c r="B190" s="12" t="s">
        <v>108</v>
      </c>
      <c r="C190" s="16">
        <v>0</v>
      </c>
      <c r="D190" s="25">
        <v>0</v>
      </c>
      <c r="E190" s="25">
        <v>0</v>
      </c>
      <c r="F190" s="25">
        <v>0</v>
      </c>
      <c r="G190" s="25">
        <v>0</v>
      </c>
      <c r="H190" s="25">
        <v>0</v>
      </c>
      <c r="I190" s="25">
        <v>0</v>
      </c>
      <c r="J190" s="32">
        <f>SUM(C190:I190)</f>
        <v>0</v>
      </c>
    </row>
    <row r="191" spans="1:10" s="37" customFormat="1">
      <c r="A191" s="6" t="s">
        <v>76</v>
      </c>
      <c r="B191" s="12" t="s">
        <v>109</v>
      </c>
      <c r="C191" s="16">
        <v>0</v>
      </c>
      <c r="D191" s="25">
        <v>0</v>
      </c>
      <c r="E191" s="25">
        <v>0</v>
      </c>
      <c r="F191" s="25">
        <v>0</v>
      </c>
      <c r="G191" s="25">
        <v>0</v>
      </c>
      <c r="H191" s="25">
        <v>0</v>
      </c>
      <c r="I191" s="25">
        <v>0</v>
      </c>
      <c r="J191" s="32">
        <f>SUM(C191:I191)</f>
        <v>0</v>
      </c>
    </row>
    <row r="192" spans="1:10" s="37" customFormat="1">
      <c r="A192" s="6" t="s">
        <v>77</v>
      </c>
      <c r="B192" s="12" t="s">
        <v>110</v>
      </c>
      <c r="C192" s="16">
        <v>0</v>
      </c>
      <c r="D192" s="25">
        <v>0</v>
      </c>
      <c r="E192" s="25">
        <v>0</v>
      </c>
      <c r="F192" s="25">
        <v>0</v>
      </c>
      <c r="G192" s="25">
        <v>0</v>
      </c>
      <c r="H192" s="25">
        <v>0</v>
      </c>
      <c r="I192" s="25">
        <v>0</v>
      </c>
      <c r="J192" s="32">
        <f>SUM(C192:I192)</f>
        <v>0</v>
      </c>
    </row>
    <row r="193" spans="1:10" s="37" customFormat="1">
      <c r="A193" s="6" t="s">
        <v>78</v>
      </c>
      <c r="B193" s="12" t="s">
        <v>111</v>
      </c>
      <c r="C193" s="16">
        <v>0</v>
      </c>
      <c r="D193" s="25">
        <v>0</v>
      </c>
      <c r="E193" s="25">
        <v>0</v>
      </c>
      <c r="F193" s="25">
        <v>0</v>
      </c>
      <c r="G193" s="25">
        <v>0</v>
      </c>
      <c r="H193" s="25">
        <v>0</v>
      </c>
      <c r="I193" s="25">
        <v>0</v>
      </c>
      <c r="J193" s="32">
        <f>SUM(C193:I193)</f>
        <v>0</v>
      </c>
    </row>
    <row r="194" spans="1:10" s="37" customFormat="1">
      <c r="A194" s="6" t="s">
        <v>79</v>
      </c>
      <c r="B194" s="12" t="s">
        <v>112</v>
      </c>
      <c r="C194" s="16">
        <v>0</v>
      </c>
      <c r="D194" s="25">
        <v>0</v>
      </c>
      <c r="E194" s="25">
        <v>0</v>
      </c>
      <c r="F194" s="25">
        <v>0</v>
      </c>
      <c r="G194" s="25">
        <v>0</v>
      </c>
      <c r="H194" s="25">
        <v>0</v>
      </c>
      <c r="I194" s="25">
        <v>0</v>
      </c>
      <c r="J194" s="32">
        <f>SUM(C194:I194)</f>
        <v>0</v>
      </c>
    </row>
    <row r="195" spans="1:10" s="37" customFormat="1">
      <c r="A195" s="5" t="s">
        <v>80</v>
      </c>
      <c r="B195" s="14"/>
      <c r="C195" s="18">
        <f t="shared" ref="C195:J195" si="23">SUM(C179:C194)</f>
        <v>0</v>
      </c>
      <c r="D195" s="27">
        <f t="shared" si="23"/>
        <v>0</v>
      </c>
      <c r="E195" s="27">
        <f t="shared" si="23"/>
        <v>0</v>
      </c>
      <c r="F195" s="27">
        <f t="shared" si="23"/>
        <v>0</v>
      </c>
      <c r="G195" s="27">
        <f t="shared" si="23"/>
        <v>0</v>
      </c>
      <c r="H195" s="27">
        <f t="shared" si="23"/>
        <v>0</v>
      </c>
      <c r="I195" s="27">
        <f t="shared" si="23"/>
        <v>0</v>
      </c>
      <c r="J195" s="34">
        <f t="shared" si="23"/>
        <v>0</v>
      </c>
    </row>
    <row r="196" spans="1:10" s="37" customFormat="1" ht="1.9" customHeight="1">
      <c r="A196" s="3"/>
      <c r="B196" s="12"/>
      <c r="C196" s="19"/>
      <c r="D196" s="28"/>
      <c r="E196" s="28"/>
      <c r="F196" s="28"/>
      <c r="G196" s="28"/>
      <c r="H196" s="28"/>
      <c r="I196" s="28"/>
      <c r="J196" s="32"/>
    </row>
    <row r="197" spans="1:10" s="37" customFormat="1" ht="51">
      <c r="A197" s="5" t="s">
        <v>81</v>
      </c>
      <c r="B197" s="14"/>
      <c r="C197" s="18">
        <f t="shared" ref="C197:J197" si="24">C18-C176-C195</f>
        <v>0</v>
      </c>
      <c r="D197" s="27">
        <f t="shared" si="24"/>
        <v>0</v>
      </c>
      <c r="E197" s="27">
        <f t="shared" si="24"/>
        <v>0</v>
      </c>
      <c r="F197" s="27">
        <f t="shared" si="24"/>
        <v>0</v>
      </c>
      <c r="G197" s="27">
        <f t="shared" si="24"/>
        <v>0</v>
      </c>
      <c r="H197" s="27">
        <f t="shared" si="24"/>
        <v>0</v>
      </c>
      <c r="I197" s="27">
        <f t="shared" si="24"/>
        <v>0</v>
      </c>
      <c r="J197" s="34">
        <f t="shared" si="24"/>
        <v>0</v>
      </c>
    </row>
    <row r="198" spans="1:10" ht="1.9" customHeight="1"/>
    <row r="199" spans="1:10" ht="25.5">
      <c r="A199" s="8" t="s">
        <v>82</v>
      </c>
      <c r="C199" s="23" t="str">
        <f t="shared" ref="C199:J199" si="25">IF(C3&gt;C195,"Yes","No")</f>
        <v>Yes</v>
      </c>
      <c r="D199" s="23" t="str">
        <f t="shared" si="25"/>
        <v>Yes</v>
      </c>
      <c r="E199" s="23" t="str">
        <f t="shared" si="25"/>
        <v>Yes</v>
      </c>
      <c r="F199" s="23" t="str">
        <f t="shared" si="25"/>
        <v>No</v>
      </c>
      <c r="G199" s="23" t="str">
        <f t="shared" si="25"/>
        <v>Yes</v>
      </c>
      <c r="H199" s="23" t="str">
        <f t="shared" si="25"/>
        <v>Yes</v>
      </c>
      <c r="I199" s="23" t="str">
        <f t="shared" si="25"/>
        <v>Yes</v>
      </c>
      <c r="J199" s="23" t="str">
        <f t="shared" si="25"/>
        <v>Yes</v>
      </c>
    </row>
  </sheetData>
  <pageMargins left="0.25" right="0.25" top="0.75" bottom="0.75" header="0.3" footer="0.3"/>
  <pageSetup scale="80" fitToHeight="0" orientation="landscape" r:id="rId1"/>
  <headerFooter alignWithMargins="0">
    <oddFooter>&amp;LCDE, School Finance Division&amp;C&amp;P&amp;R&amp;D</oddFooter>
  </headerFooter>
  <rowBreaks count="3" manualBreakCount="3">
    <brk id="38" max="16383" man="1"/>
    <brk id="146" max="16383" man="1"/>
    <brk id="1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Uniform Budget 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Thomas</dc:creator>
  <cp:lastModifiedBy>mthomas</cp:lastModifiedBy>
  <cp:lastPrinted>2026-06-24T17:44:47Z</cp:lastPrinted>
  <dcterms:created xsi:type="dcterms:W3CDTF">2026-06-24T17:44:35Z</dcterms:created>
  <dcterms:modified xsi:type="dcterms:W3CDTF">2026-06-25T16:13:58Z</dcterms:modified>
</cp:coreProperties>
</file>